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9a267f9d19831c/Documents/"/>
    </mc:Choice>
  </mc:AlternateContent>
  <xr:revisionPtr revIDLastSave="68" documentId="8_{E5290C74-B3FC-8241-8DFB-B75228B86A2A}" xr6:coauthVersionLast="47" xr6:coauthVersionMax="47" xr10:uidLastSave="{81607742-359F-E34F-BEA1-05DC29DA704F}"/>
  <bookViews>
    <workbookView xWindow="0" yWindow="500" windowWidth="25600" windowHeight="15500" xr2:uid="{00000000-000D-0000-FFFF-FFFF00000000}"/>
  </bookViews>
  <sheets>
    <sheet name="Fichier de contrôle TCT " sheetId="5" r:id="rId1"/>
    <sheet name="Plan de comptes" sheetId="6" r:id="rId2"/>
    <sheet name="Notes" sheetId="13" r:id="rId3"/>
    <sheet name="Ventilations" sheetId="7" r:id="rId4"/>
    <sheet name="Détail ressources sans reçu  " sheetId="10" r:id="rId5"/>
    <sheet name="Détail prest. services candidat" sheetId="15" r:id="rId6"/>
    <sheet name="Détail produits activités annex" sheetId="9" r:id="rId7"/>
    <sheet name="Détail rembrsts prêts candidats" sheetId="16" r:id="rId8"/>
    <sheet name="Détail encaissmts à régulariser" sheetId="14" r:id="rId9"/>
    <sheet name="Détail autres encaissements " sheetId="11" r:id="rId10"/>
    <sheet name="Détail transferts de charges" sheetId="12" r:id="rId11"/>
    <sheet name="Détail autres dépenses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0" l="1"/>
  <c r="F14" i="7"/>
  <c r="F346" i="5"/>
  <c r="F103" i="5"/>
  <c r="E103" i="5"/>
  <c r="D103" i="5"/>
  <c r="C103" i="5"/>
  <c r="C26" i="16"/>
  <c r="C26" i="15"/>
  <c r="D76" i="5"/>
  <c r="E76" i="5"/>
  <c r="F76" i="5"/>
  <c r="G76" i="5"/>
  <c r="H76" i="5"/>
  <c r="C76" i="5"/>
  <c r="D70" i="5"/>
  <c r="E70" i="5"/>
  <c r="F70" i="5"/>
  <c r="G70" i="5"/>
  <c r="H70" i="5"/>
  <c r="C70" i="5"/>
  <c r="I33" i="5"/>
  <c r="I67" i="5" s="1"/>
  <c r="D320" i="5" s="1"/>
  <c r="I34" i="5"/>
  <c r="I68" i="5" s="1"/>
  <c r="E321" i="5" s="1"/>
  <c r="I35" i="5"/>
  <c r="I69" i="5" s="1"/>
  <c r="F322" i="5" s="1"/>
  <c r="D42" i="5"/>
  <c r="E42" i="5"/>
  <c r="F42" i="5"/>
  <c r="G42" i="5"/>
  <c r="H42" i="5"/>
  <c r="C42" i="5"/>
  <c r="D36" i="5"/>
  <c r="E36" i="5"/>
  <c r="F36" i="5"/>
  <c r="G36" i="5"/>
  <c r="H36" i="5"/>
  <c r="C36" i="5"/>
  <c r="M14" i="7" l="1"/>
  <c r="C26" i="14"/>
  <c r="F347" i="5"/>
  <c r="E347" i="5"/>
  <c r="D347" i="5"/>
  <c r="F42" i="7"/>
  <c r="M42" i="7" s="1"/>
  <c r="F43" i="7"/>
  <c r="M43" i="7" s="1"/>
  <c r="F44" i="7"/>
  <c r="M44" i="7" s="1"/>
  <c r="C18" i="8" l="1"/>
  <c r="C33" i="12"/>
  <c r="C26" i="11"/>
  <c r="C18" i="9"/>
  <c r="D67" i="10"/>
  <c r="D53" i="10"/>
  <c r="D30" i="10"/>
  <c r="I78" i="5" l="1"/>
  <c r="I19" i="5" l="1"/>
  <c r="F13" i="7" l="1"/>
  <c r="D15" i="10" l="1"/>
  <c r="D16" i="10" s="1"/>
  <c r="C290" i="5"/>
  <c r="I53" i="5"/>
  <c r="L48" i="7" l="1"/>
  <c r="K48" i="7"/>
  <c r="J48" i="7"/>
  <c r="I48" i="7"/>
  <c r="H48" i="7"/>
  <c r="F47" i="7" l="1"/>
  <c r="E337" i="5"/>
  <c r="E338" i="5"/>
  <c r="E339" i="5"/>
  <c r="E340" i="5"/>
  <c r="E341" i="5"/>
  <c r="E342" i="5"/>
  <c r="E343" i="5"/>
  <c r="E344" i="5"/>
  <c r="E345" i="5"/>
  <c r="E346" i="5"/>
  <c r="E348" i="5"/>
  <c r="E349" i="5"/>
  <c r="F336" i="5"/>
  <c r="F337" i="5"/>
  <c r="F338" i="5"/>
  <c r="F339" i="5"/>
  <c r="F340" i="5"/>
  <c r="F341" i="5"/>
  <c r="F342" i="5"/>
  <c r="F344" i="5"/>
  <c r="F345" i="5"/>
  <c r="F348" i="5"/>
  <c r="F349" i="5"/>
  <c r="D337" i="5"/>
  <c r="D338" i="5"/>
  <c r="D339" i="5"/>
  <c r="D340" i="5"/>
  <c r="D341" i="5"/>
  <c r="D342" i="5"/>
  <c r="D344" i="5"/>
  <c r="D345" i="5"/>
  <c r="D346" i="5"/>
  <c r="D348" i="5"/>
  <c r="D349" i="5"/>
  <c r="F9" i="7"/>
  <c r="C287" i="5" s="1"/>
  <c r="F10" i="7"/>
  <c r="I20" i="5"/>
  <c r="I21" i="5"/>
  <c r="F41" i="5"/>
  <c r="I23" i="5"/>
  <c r="I57" i="5" s="1"/>
  <c r="M13" i="7"/>
  <c r="F16" i="7"/>
  <c r="F18" i="7"/>
  <c r="F19" i="7"/>
  <c r="F21" i="7"/>
  <c r="F22" i="7"/>
  <c r="F24" i="7"/>
  <c r="C295" i="5" s="1"/>
  <c r="C380" i="5" s="1"/>
  <c r="F26" i="7"/>
  <c r="F27" i="7"/>
  <c r="M27" i="7" s="1"/>
  <c r="F28" i="7"/>
  <c r="M28" i="7" s="1"/>
  <c r="F30" i="7"/>
  <c r="M30" i="7" s="1"/>
  <c r="F32" i="7"/>
  <c r="F33" i="7"/>
  <c r="M33" i="7" s="1"/>
  <c r="F34" i="7"/>
  <c r="M34" i="7" s="1"/>
  <c r="F37" i="7"/>
  <c r="C300" i="5" s="1"/>
  <c r="C385" i="5" s="1"/>
  <c r="F39" i="7"/>
  <c r="F41" i="7"/>
  <c r="F46" i="7"/>
  <c r="F7" i="7"/>
  <c r="M7" i="7" s="1"/>
  <c r="C375" i="5"/>
  <c r="D375" i="5" s="1"/>
  <c r="F332" i="5"/>
  <c r="F331" i="5"/>
  <c r="F330" i="5"/>
  <c r="E332" i="5"/>
  <c r="E331" i="5"/>
  <c r="E330" i="5"/>
  <c r="D332" i="5"/>
  <c r="D331" i="5"/>
  <c r="D330" i="5"/>
  <c r="F75" i="5"/>
  <c r="H75" i="5"/>
  <c r="F245" i="5"/>
  <c r="F256" i="5"/>
  <c r="F267" i="5"/>
  <c r="F198" i="5"/>
  <c r="F209" i="5"/>
  <c r="F220" i="5"/>
  <c r="F162" i="5"/>
  <c r="F173" i="5"/>
  <c r="F151" i="5"/>
  <c r="G257" i="5"/>
  <c r="G258" i="5"/>
  <c r="G259" i="5"/>
  <c r="G260" i="5"/>
  <c r="G261" i="5"/>
  <c r="G262" i="5"/>
  <c r="G263" i="5"/>
  <c r="G264" i="5"/>
  <c r="G265" i="5"/>
  <c r="G266" i="5"/>
  <c r="G246" i="5"/>
  <c r="G247" i="5"/>
  <c r="G248" i="5"/>
  <c r="G249" i="5"/>
  <c r="G250" i="5"/>
  <c r="G251" i="5"/>
  <c r="G252" i="5"/>
  <c r="G253" i="5"/>
  <c r="G254" i="5"/>
  <c r="G255" i="5"/>
  <c r="G235" i="5"/>
  <c r="G236" i="5"/>
  <c r="G237" i="5"/>
  <c r="G238" i="5"/>
  <c r="G239" i="5"/>
  <c r="G240" i="5"/>
  <c r="G241" i="5"/>
  <c r="G242" i="5"/>
  <c r="G243" i="5"/>
  <c r="G244" i="5"/>
  <c r="G210" i="5"/>
  <c r="G211" i="5"/>
  <c r="G212" i="5"/>
  <c r="G213" i="5"/>
  <c r="G214" i="5"/>
  <c r="G215" i="5"/>
  <c r="G216" i="5"/>
  <c r="G217" i="5"/>
  <c r="G218" i="5"/>
  <c r="G219" i="5"/>
  <c r="G199" i="5"/>
  <c r="G200" i="5"/>
  <c r="G201" i="5"/>
  <c r="G202" i="5"/>
  <c r="G203" i="5"/>
  <c r="G204" i="5"/>
  <c r="G205" i="5"/>
  <c r="G206" i="5"/>
  <c r="G207" i="5"/>
  <c r="G208" i="5"/>
  <c r="G188" i="5"/>
  <c r="G189" i="5"/>
  <c r="G190" i="5"/>
  <c r="G191" i="5"/>
  <c r="G192" i="5"/>
  <c r="G193" i="5"/>
  <c r="G194" i="5"/>
  <c r="G195" i="5"/>
  <c r="G196" i="5"/>
  <c r="G197" i="5"/>
  <c r="G163" i="5"/>
  <c r="G164" i="5"/>
  <c r="G165" i="5"/>
  <c r="G166" i="5"/>
  <c r="G167" i="5"/>
  <c r="G168" i="5"/>
  <c r="G169" i="5"/>
  <c r="G170" i="5"/>
  <c r="G171" i="5"/>
  <c r="G172" i="5"/>
  <c r="G152" i="5"/>
  <c r="G153" i="5"/>
  <c r="G154" i="5"/>
  <c r="G155" i="5"/>
  <c r="G156" i="5"/>
  <c r="G157" i="5"/>
  <c r="G158" i="5"/>
  <c r="G159" i="5"/>
  <c r="G160" i="5"/>
  <c r="G161" i="5"/>
  <c r="G141" i="5"/>
  <c r="G142" i="5"/>
  <c r="G143" i="5"/>
  <c r="G144" i="5"/>
  <c r="G145" i="5"/>
  <c r="G146" i="5"/>
  <c r="G147" i="5"/>
  <c r="G148" i="5"/>
  <c r="G149" i="5"/>
  <c r="G150" i="5"/>
  <c r="G93" i="5"/>
  <c r="G94" i="5"/>
  <c r="G95" i="5"/>
  <c r="G96" i="5"/>
  <c r="G97" i="5"/>
  <c r="G98" i="5"/>
  <c r="G99" i="5"/>
  <c r="G100" i="5"/>
  <c r="G101" i="5"/>
  <c r="G102" i="5"/>
  <c r="G104" i="5"/>
  <c r="G105" i="5"/>
  <c r="G106" i="5"/>
  <c r="G107" i="5"/>
  <c r="G108" i="5"/>
  <c r="G109" i="5"/>
  <c r="G110" i="5"/>
  <c r="G111" i="5"/>
  <c r="G112" i="5"/>
  <c r="G113" i="5"/>
  <c r="G115" i="5"/>
  <c r="G116" i="5"/>
  <c r="G117" i="5"/>
  <c r="G118" i="5"/>
  <c r="G119" i="5"/>
  <c r="G120" i="5"/>
  <c r="G121" i="5"/>
  <c r="G122" i="5"/>
  <c r="G123" i="5"/>
  <c r="G124" i="5"/>
  <c r="F114" i="5"/>
  <c r="F125" i="5"/>
  <c r="C198" i="5"/>
  <c r="D198" i="5"/>
  <c r="E198" i="5"/>
  <c r="C74" i="5"/>
  <c r="D74" i="5"/>
  <c r="E74" i="5"/>
  <c r="F74" i="5"/>
  <c r="G74" i="5"/>
  <c r="H74" i="5"/>
  <c r="E374" i="5"/>
  <c r="E75" i="5"/>
  <c r="D75" i="5"/>
  <c r="C75" i="5"/>
  <c r="I26" i="5"/>
  <c r="I60" i="5" s="1"/>
  <c r="F313" i="5" s="1"/>
  <c r="I29" i="5"/>
  <c r="I63" i="5" s="1"/>
  <c r="F316" i="5" s="1"/>
  <c r="C356" i="5"/>
  <c r="I25" i="5"/>
  <c r="I27" i="5"/>
  <c r="I61" i="5" s="1"/>
  <c r="D314" i="5" s="1"/>
  <c r="I28" i="5"/>
  <c r="I62" i="5" s="1"/>
  <c r="E315" i="5" s="1"/>
  <c r="I30" i="5"/>
  <c r="I64" i="5" s="1"/>
  <c r="D317" i="5" s="1"/>
  <c r="I31" i="5"/>
  <c r="I65" i="5" s="1"/>
  <c r="E318" i="5" s="1"/>
  <c r="I32" i="5"/>
  <c r="I66" i="5" s="1"/>
  <c r="F319" i="5" s="1"/>
  <c r="I37" i="5"/>
  <c r="I71" i="5" s="1"/>
  <c r="I38" i="5"/>
  <c r="I72" i="5" s="1"/>
  <c r="C359" i="5" s="1"/>
  <c r="I39" i="5"/>
  <c r="I73" i="5" s="1"/>
  <c r="C360" i="5" s="1"/>
  <c r="D360" i="5" s="1"/>
  <c r="G360" i="5" s="1"/>
  <c r="E245" i="5"/>
  <c r="E256" i="5"/>
  <c r="D245" i="5"/>
  <c r="D256" i="5"/>
  <c r="C245" i="5"/>
  <c r="C256" i="5"/>
  <c r="E267" i="5"/>
  <c r="D267" i="5"/>
  <c r="C267" i="5"/>
  <c r="E209" i="5"/>
  <c r="D209" i="5"/>
  <c r="C209" i="5"/>
  <c r="E220" i="5"/>
  <c r="D220" i="5"/>
  <c r="C220" i="5"/>
  <c r="E162" i="5"/>
  <c r="E151" i="5"/>
  <c r="D162" i="5"/>
  <c r="D151" i="5"/>
  <c r="C162" i="5"/>
  <c r="C151" i="5"/>
  <c r="E173" i="5"/>
  <c r="D173" i="5"/>
  <c r="C173" i="5"/>
  <c r="E114" i="5"/>
  <c r="D114" i="5"/>
  <c r="C114" i="5"/>
  <c r="E125" i="5"/>
  <c r="D125" i="5"/>
  <c r="C125" i="5"/>
  <c r="C41" i="5"/>
  <c r="H41" i="5"/>
  <c r="H40" i="5"/>
  <c r="G40" i="5"/>
  <c r="F40" i="5"/>
  <c r="E40" i="5"/>
  <c r="D40" i="5"/>
  <c r="C40" i="5"/>
  <c r="M39" i="7" l="1"/>
  <c r="C27" i="16"/>
  <c r="G103" i="5"/>
  <c r="C27" i="14"/>
  <c r="C28" i="14" s="1"/>
  <c r="C28" i="16"/>
  <c r="M21" i="7"/>
  <c r="C27" i="15"/>
  <c r="C28" i="15" s="1"/>
  <c r="I59" i="5"/>
  <c r="I42" i="5"/>
  <c r="M41" i="7"/>
  <c r="C302" i="5"/>
  <c r="C387" i="5" s="1"/>
  <c r="D387" i="5" s="1"/>
  <c r="G387" i="5" s="1"/>
  <c r="C297" i="5"/>
  <c r="C382" i="5" s="1"/>
  <c r="C288" i="5"/>
  <c r="C373" i="5" s="1"/>
  <c r="G373" i="5" s="1"/>
  <c r="M10" i="7"/>
  <c r="C286" i="5"/>
  <c r="C371" i="5" s="1"/>
  <c r="G371" i="5" s="1"/>
  <c r="C303" i="5"/>
  <c r="C388" i="5" s="1"/>
  <c r="D388" i="5" s="1"/>
  <c r="G388" i="5" s="1"/>
  <c r="C27" i="11"/>
  <c r="C28" i="11" s="1"/>
  <c r="M37" i="7"/>
  <c r="M24" i="7"/>
  <c r="C294" i="5"/>
  <c r="C379" i="5" s="1"/>
  <c r="D379" i="5" s="1"/>
  <c r="G379" i="5" s="1"/>
  <c r="M19" i="7"/>
  <c r="D68" i="10"/>
  <c r="D69" i="10" s="1"/>
  <c r="C292" i="5"/>
  <c r="C377" i="5" s="1"/>
  <c r="D377" i="5" s="1"/>
  <c r="G377" i="5" s="1"/>
  <c r="D54" i="10"/>
  <c r="D55" i="10" s="1"/>
  <c r="C291" i="5"/>
  <c r="C376" i="5" s="1"/>
  <c r="D376" i="5" s="1"/>
  <c r="G376" i="5" s="1"/>
  <c r="D31" i="10"/>
  <c r="D32" i="10" s="1"/>
  <c r="G209" i="5"/>
  <c r="E325" i="5" s="1"/>
  <c r="C174" i="5"/>
  <c r="G151" i="5"/>
  <c r="D324" i="5" s="1"/>
  <c r="C19" i="8"/>
  <c r="C20" i="8" s="1"/>
  <c r="D126" i="5"/>
  <c r="G267" i="5"/>
  <c r="F326" i="5" s="1"/>
  <c r="M9" i="7"/>
  <c r="M18" i="7"/>
  <c r="C298" i="5"/>
  <c r="C296" i="5"/>
  <c r="C381" i="5" s="1"/>
  <c r="F350" i="5"/>
  <c r="E350" i="5"/>
  <c r="C221" i="5"/>
  <c r="D174" i="5"/>
  <c r="F174" i="5"/>
  <c r="E268" i="5"/>
  <c r="F126" i="5"/>
  <c r="D333" i="5"/>
  <c r="C301" i="5"/>
  <c r="C386" i="5" s="1"/>
  <c r="D386" i="5" s="1"/>
  <c r="G386" i="5" s="1"/>
  <c r="E174" i="5"/>
  <c r="F221" i="5"/>
  <c r="G75" i="5"/>
  <c r="M46" i="7"/>
  <c r="M22" i="7"/>
  <c r="M16" i="7"/>
  <c r="D350" i="5"/>
  <c r="G125" i="5"/>
  <c r="F323" i="5" s="1"/>
  <c r="D41" i="5"/>
  <c r="G245" i="5"/>
  <c r="D326" i="5" s="1"/>
  <c r="E126" i="5"/>
  <c r="G162" i="5"/>
  <c r="C126" i="5"/>
  <c r="C293" i="5"/>
  <c r="C378" i="5" s="1"/>
  <c r="D378" i="5" s="1"/>
  <c r="G378" i="5" s="1"/>
  <c r="E221" i="5"/>
  <c r="C268" i="5"/>
  <c r="D221" i="5"/>
  <c r="G114" i="5"/>
  <c r="E323" i="5" s="1"/>
  <c r="G198" i="5"/>
  <c r="G220" i="5"/>
  <c r="F325" i="5" s="1"/>
  <c r="F268" i="5"/>
  <c r="E333" i="5"/>
  <c r="D268" i="5"/>
  <c r="G173" i="5"/>
  <c r="F324" i="5" s="1"/>
  <c r="G256" i="5"/>
  <c r="E326" i="5" s="1"/>
  <c r="F333" i="5"/>
  <c r="M32" i="7"/>
  <c r="M26" i="7"/>
  <c r="F48" i="7"/>
  <c r="M47" i="7"/>
  <c r="C304" i="5"/>
  <c r="C389" i="5" s="1"/>
  <c r="I40" i="5"/>
  <c r="C43" i="5"/>
  <c r="C45" i="5" s="1"/>
  <c r="I55" i="5"/>
  <c r="E312" i="5" s="1"/>
  <c r="C372" i="5"/>
  <c r="G372" i="5" s="1"/>
  <c r="C358" i="5"/>
  <c r="I74" i="5"/>
  <c r="G41" i="5"/>
  <c r="I22" i="5"/>
  <c r="I56" i="5" s="1"/>
  <c r="I54" i="5"/>
  <c r="I24" i="5"/>
  <c r="I58" i="5" s="1"/>
  <c r="E41" i="5"/>
  <c r="M48" i="7" l="1"/>
  <c r="D313" i="5"/>
  <c r="I76" i="5"/>
  <c r="I70" i="5"/>
  <c r="I36" i="5"/>
  <c r="C34" i="12"/>
  <c r="C35" i="12" s="1"/>
  <c r="D389" i="5"/>
  <c r="G389" i="5" s="1"/>
  <c r="C289" i="5"/>
  <c r="G174" i="5"/>
  <c r="C277" i="5" s="1"/>
  <c r="G126" i="5"/>
  <c r="C276" i="5" s="1"/>
  <c r="C383" i="5"/>
  <c r="C19" i="9"/>
  <c r="C20" i="9" s="1"/>
  <c r="D323" i="5"/>
  <c r="C374" i="5"/>
  <c r="C299" i="5"/>
  <c r="G374" i="5"/>
  <c r="G268" i="5"/>
  <c r="C279" i="5" s="1"/>
  <c r="G221" i="5"/>
  <c r="C278" i="5" s="1"/>
  <c r="E324" i="5"/>
  <c r="E327" i="5" s="1"/>
  <c r="D325" i="5"/>
  <c r="D19" i="5"/>
  <c r="D43" i="5" s="1"/>
  <c r="E19" i="5" s="1"/>
  <c r="E43" i="5" s="1"/>
  <c r="C390" i="5"/>
  <c r="C305" i="5"/>
  <c r="I75" i="5"/>
  <c r="D312" i="5"/>
  <c r="F312" i="5"/>
  <c r="F327" i="5" s="1"/>
  <c r="I41" i="5"/>
  <c r="I43" i="5" s="1"/>
  <c r="I77" i="5" l="1"/>
  <c r="I79" i="5" s="1"/>
  <c r="C384" i="5"/>
  <c r="C391" i="5" s="1"/>
  <c r="D383" i="5"/>
  <c r="G383" i="5" s="1"/>
  <c r="E352" i="5"/>
  <c r="I49" i="7"/>
  <c r="I50" i="7" s="1"/>
  <c r="D327" i="5"/>
  <c r="H49" i="7" s="1"/>
  <c r="H50" i="7" s="1"/>
  <c r="F352" i="5"/>
  <c r="J49" i="7"/>
  <c r="J50" i="7" s="1"/>
  <c r="D45" i="5"/>
  <c r="C306" i="5"/>
  <c r="C357" i="5"/>
  <c r="C361" i="5" s="1"/>
  <c r="C363" i="5" s="1"/>
  <c r="C275" i="5"/>
  <c r="C280" i="5" s="1"/>
  <c r="F49" i="7" s="1"/>
  <c r="F50" i="7" s="1"/>
  <c r="E45" i="5"/>
  <c r="F19" i="5"/>
  <c r="F43" i="5" s="1"/>
  <c r="C392" i="5" l="1"/>
  <c r="D352" i="5"/>
  <c r="G19" i="5"/>
  <c r="G43" i="5" s="1"/>
  <c r="F45" i="5"/>
  <c r="C308" i="5"/>
  <c r="D286" i="5" s="1"/>
  <c r="G327" i="5"/>
  <c r="H327" i="5" s="1"/>
  <c r="G45" i="5" l="1"/>
  <c r="H19" i="5"/>
  <c r="H43" i="5" s="1"/>
  <c r="C53" i="5" l="1"/>
  <c r="C77" i="5" s="1"/>
  <c r="H45" i="5"/>
  <c r="C79" i="5" l="1"/>
  <c r="D53" i="5"/>
  <c r="D77" i="5" s="1"/>
  <c r="E53" i="5" l="1"/>
  <c r="E77" i="5" s="1"/>
  <c r="D79" i="5"/>
  <c r="E79" i="5" l="1"/>
  <c r="F53" i="5"/>
  <c r="F77" i="5" s="1"/>
  <c r="F79" i="5" l="1"/>
  <c r="G53" i="5"/>
  <c r="G77" i="5" s="1"/>
  <c r="G79" i="5" l="1"/>
  <c r="H53" i="5"/>
  <c r="H77" i="5" s="1"/>
  <c r="H79" i="5" s="1"/>
</calcChain>
</file>

<file path=xl/sharedStrings.xml><?xml version="1.0" encoding="utf-8"?>
<sst xmlns="http://schemas.openxmlformats.org/spreadsheetml/2006/main" count="603" uniqueCount="334">
  <si>
    <t xml:space="preserve">NOM DU MANDATAIRE :  </t>
  </si>
  <si>
    <t>Seules les cases blanches des tableaux sont à renseigner. Celles en couleur se renseignent automatiquement.</t>
  </si>
  <si>
    <t xml:space="preserve">                     Toutes les lignes ou colonnes mentionnées "Ecart" doivent être nulles. A défaut, le tableau comporte une anomalie qu'il convient </t>
  </si>
  <si>
    <t xml:space="preserve">                     de corriger avant sa transmission.</t>
  </si>
  <si>
    <t>1 - Contrôle des encaissements avant l'édition des reçus</t>
  </si>
  <si>
    <t>(aucune compensation entre les mouvements créditeurs et débiteurs ne doit être effectuée)</t>
  </si>
  <si>
    <t>Janvier</t>
  </si>
  <si>
    <t>Février</t>
  </si>
  <si>
    <t>Mars</t>
  </si>
  <si>
    <t>Avril</t>
  </si>
  <si>
    <t>Mai</t>
  </si>
  <si>
    <t>Juin</t>
  </si>
  <si>
    <t>sous total</t>
  </si>
  <si>
    <t>Solde bancaire début de mois</t>
  </si>
  <si>
    <t>Remises de chèques du mois</t>
  </si>
  <si>
    <t>Remises espèces du mois</t>
  </si>
  <si>
    <t>Encaissements par carte bancaire dans le mois</t>
  </si>
  <si>
    <t>Virements reçus dans le mois</t>
  </si>
  <si>
    <t>Prélèvements effectués dans le mois</t>
  </si>
  <si>
    <t>Chèques impayés du mois  (à précéder du signe - )</t>
  </si>
  <si>
    <t>CB/virements/prélèvements rejetés du mois  (à précéder du signe - )</t>
  </si>
  <si>
    <t>Remboursements dons reçus par chèques  (à précéder du signe - )</t>
  </si>
  <si>
    <t>Remboursements dons reçus en espèces  (à précéder du signe - )</t>
  </si>
  <si>
    <t>Remboursements dons reçus par CB/virt/plvt  (à précéder du signe - )</t>
  </si>
  <si>
    <t>Remboursements cotisations reçues par chèques  (à précéder du signe - )</t>
  </si>
  <si>
    <t>Remboursements cotisations reçues en espèces  (à précéder du signe - )</t>
  </si>
  <si>
    <t>Remboursements cotisations reçues par virt/plvt  (à précéder du signe - )</t>
  </si>
  <si>
    <t>Remboursements autres encaissements reçus par chèques (à précéder du signe -)</t>
  </si>
  <si>
    <t>Remboursements autres encaissements reçus en espèces (à précéder du signe -)</t>
  </si>
  <si>
    <t>Remboursements autres encaissements reçus par virt/plvt (à précéder du signe -)</t>
  </si>
  <si>
    <t>Total des encaissements nets inscrits sur les relevés bancaires</t>
  </si>
  <si>
    <t>Versements au parti (à précéder du signe -)</t>
  </si>
  <si>
    <t>Frais bancaires  (à précéder du signe - )</t>
  </si>
  <si>
    <t>Autres dépenses  (à précéder du signe - )</t>
  </si>
  <si>
    <t>Total des décaissements inscrits sur les relevés bancaires</t>
  </si>
  <si>
    <t>dont total des mouvements créditeurs</t>
  </si>
  <si>
    <t>dont total des mouvements débiteurs</t>
  </si>
  <si>
    <t xml:space="preserve">Solde bancaire théorique fin de mois </t>
  </si>
  <si>
    <t>Solde bancaire fin de mois inscrit sur le relevé</t>
  </si>
  <si>
    <t>Ecart (si différent de 0 : anomalie à corriger)</t>
  </si>
  <si>
    <t>Juillet</t>
  </si>
  <si>
    <t>Août</t>
  </si>
  <si>
    <t>Septembre</t>
  </si>
  <si>
    <t>Octobre</t>
  </si>
  <si>
    <t>Novembre</t>
  </si>
  <si>
    <t>Décembre</t>
  </si>
  <si>
    <t>Total annuel</t>
  </si>
  <si>
    <t>CB/Virements/prélèvements rejetés du mois  (à précéder du signe - )</t>
  </si>
  <si>
    <t>Remboursements dons reçus par espèces  (à précéder du signe - )</t>
  </si>
  <si>
    <t>Remboursements cotisations reçues par espèces  (à précéder du signe - )</t>
  </si>
  <si>
    <t>Remboursements autres encaissements par chèques (à précéder du signe -)</t>
  </si>
  <si>
    <t>Remboursements autres encaissements par espèces (à précéder du signe -)</t>
  </si>
  <si>
    <t>Remboursements autres encaissements par virt/plvt (à précéder du signe -)</t>
  </si>
  <si>
    <t>Total des encaissements nets inscrits sur les relevés bancaires (A)</t>
  </si>
  <si>
    <t>Reversements au parti (à précéder du signe - )</t>
  </si>
  <si>
    <t>Solde bancaire fin de mois inscrrit sur le relévé</t>
  </si>
  <si>
    <t>De même les régularisations négatives intervenues</t>
  </si>
  <si>
    <t>sur l'exercice N+1 sont à inscrire dans ce tableau</t>
  </si>
  <si>
    <t>Exemple : chèque impayé inscrit sur relevé de janvier N+1</t>
  </si>
  <si>
    <t xml:space="preserve">ou rejet de prélèvement </t>
  </si>
  <si>
    <t>Il convient de clairement les identifier selon le modèle suivant :</t>
  </si>
  <si>
    <t>Nom - Prénom</t>
  </si>
  <si>
    <t>Adhérent</t>
  </si>
  <si>
    <t>Élu</t>
  </si>
  <si>
    <t>Donateur</t>
  </si>
  <si>
    <t>Autre</t>
  </si>
  <si>
    <t>Total</t>
  </si>
  <si>
    <t>2-1 REMISES CHEQUES</t>
  </si>
  <si>
    <t>Sous-Total Remises Chèques</t>
  </si>
  <si>
    <t>2-2 REMISES ESPECES</t>
  </si>
  <si>
    <t>Sous-Total Remises Espèces</t>
  </si>
  <si>
    <t>2-3 PRELEVEMENTS - VIREMENTS - CB</t>
  </si>
  <si>
    <t>Sous-Total Prélèvements - Virements</t>
  </si>
  <si>
    <t>(B)</t>
  </si>
  <si>
    <t>Ces remises doivent obligatoirement avoir été déposées en banque avant le 31-12-2021</t>
  </si>
  <si>
    <t>Elles doivent normalement figurer sur les premiers relevés bancaires de janvier 2022</t>
  </si>
  <si>
    <t>Les chèques et les espèces doivent avoir été envoyés ou remis au mandataire au plus tard le 31-12-2021</t>
  </si>
  <si>
    <t>L'ordre de virement ou de prélèvement doit avoir eu lieu au plus tard le 31-12-2021</t>
  </si>
  <si>
    <t>3-1 REMISES CHEQUES</t>
  </si>
  <si>
    <t>3-2 REMISES ESPECES</t>
  </si>
  <si>
    <t>3-3 PRELEVEMENTS - VIREMENTS - CB</t>
  </si>
  <si>
    <t>(C)</t>
  </si>
  <si>
    <t>4-1 REMISES CHEQUES</t>
  </si>
  <si>
    <t>4-2 REMISES ESPECES</t>
  </si>
  <si>
    <t>4-3 PRELEVEMENTS - VIREMENTS - CB</t>
  </si>
  <si>
    <t>(D)</t>
  </si>
  <si>
    <t>Elles figurent sur les premiers relevés bancaires de janvier 2022</t>
  </si>
  <si>
    <t>5-1 REMISES CHEQUES</t>
  </si>
  <si>
    <t>5-2 REMISES ESPECES</t>
  </si>
  <si>
    <t>5-3 PRELEVEMENTS - VIREMENTS - CB</t>
  </si>
  <si>
    <t>Sous-Total Prélèvements</t>
  </si>
  <si>
    <t>TOTAL REMISES JANVIER 2022</t>
  </si>
  <si>
    <t>(E)</t>
  </si>
  <si>
    <t>6 - Concordance entre le montant total des reçus et les autres recettes</t>
  </si>
  <si>
    <t>Total des encaissements nets inscrits sur les relevés bancaires  (A)</t>
  </si>
  <si>
    <t>( R )</t>
  </si>
  <si>
    <t>Montant des dons, cotisations et des autres ressources</t>
  </si>
  <si>
    <t>Dons des personnes physiques</t>
  </si>
  <si>
    <t xml:space="preserve">Ces données sont à saisir dans l'onglet "Ventilations" au regard du plan comptable précisé dans l'onglet "Plan de comptes". Elles sont automatiquement reportées ci-contre.         </t>
  </si>
  <si>
    <t>Cotisations d'adhérents</t>
  </si>
  <si>
    <t>Cotisations d'élus</t>
  </si>
  <si>
    <t>Ressources donnant lieu à reçus</t>
  </si>
  <si>
    <t>Aide publique</t>
  </si>
  <si>
    <t>Contributions des Formations Politiques (F.P)</t>
  </si>
  <si>
    <t>Dévolutions de l'excédent des comptes de campagne</t>
  </si>
  <si>
    <t>Dévolutions de partis ou groupements politiques</t>
  </si>
  <si>
    <t>Prestations de services à candidats</t>
  </si>
  <si>
    <t>Ressources des manifestations et colloques</t>
  </si>
  <si>
    <t>Vente de produits et  marchandises</t>
  </si>
  <si>
    <t>Collectes publiques</t>
  </si>
  <si>
    <t>Produits des activités annexes</t>
  </si>
  <si>
    <t>Ressources ne donnant pas lieu à reçu *</t>
  </si>
  <si>
    <t>Mouvements internes avec le parti</t>
  </si>
  <si>
    <t>Remboursements de prêts des candidats</t>
  </si>
  <si>
    <t>Encaissements à régulariser</t>
  </si>
  <si>
    <t>Autres encaissements</t>
  </si>
  <si>
    <t>Transferts de charges d'exploitation</t>
  </si>
  <si>
    <t>Encaissements n'ayant pas la nature de ressources</t>
  </si>
  <si>
    <t>Montant total des encaissements</t>
  </si>
  <si>
    <t>( F )</t>
  </si>
  <si>
    <t>Le total R doit être égal au total F ( Ecart = 0 )</t>
  </si>
  <si>
    <t>Cet écart doit au final être à zéro.</t>
  </si>
  <si>
    <t xml:space="preserve">                     1. B - Rapprochement par modes de paiement</t>
  </si>
  <si>
    <t>Chèques</t>
  </si>
  <si>
    <t>Espèces</t>
  </si>
  <si>
    <t>CB-Virt-Plvt</t>
  </si>
  <si>
    <t>- Impayés</t>
  </si>
  <si>
    <t>- Remboursements de dons initialement reçus par chèques</t>
  </si>
  <si>
    <t>- Remboursements de dons initialement reçus par espèces</t>
  </si>
  <si>
    <t>- Remboursements de dons initialement reçus par virements/prélèvements</t>
  </si>
  <si>
    <t>- Remboursements de cotisations initialement reçues par chèques</t>
  </si>
  <si>
    <t>- Remboursements de cotisations initialement reçues par espèces</t>
  </si>
  <si>
    <t>- Remboursements de cotisations initialement reçues par virements/prélèvements</t>
  </si>
  <si>
    <t>- Remboursements autres encaissements initialement reçus par chèques</t>
  </si>
  <si>
    <t>- Remboursements autres encaissements initialement reçus en espèces</t>
  </si>
  <si>
    <t>- Remboursements autres encaissements initialement reçus par virt/plvt</t>
  </si>
  <si>
    <t>Ecart</t>
  </si>
  <si>
    <t>Total des montants figurant sur les reçus</t>
  </si>
  <si>
    <t xml:space="preserve"> Dons des personnes physiques</t>
  </si>
  <si>
    <t xml:space="preserve"> Cotisations d'adhérents</t>
  </si>
  <si>
    <t xml:space="preserve"> Cotisations d'élus</t>
  </si>
  <si>
    <t>Total des montants des encaissements ne donnant pas lieu à la délivrance d'un reçu</t>
  </si>
  <si>
    <t>Ecarts</t>
  </si>
  <si>
    <t>Ces écarts doivent être chacun au final à zéro.</t>
  </si>
  <si>
    <t>Encaissements nets sur les relevés bancaires (Total  A)</t>
  </si>
  <si>
    <t>Reversements de l'exercice au parti (ou une organisation territoriale)</t>
  </si>
  <si>
    <t>Frais bancaires de l'exercice</t>
  </si>
  <si>
    <t>Autres dépenses (à détailler)</t>
  </si>
  <si>
    <t>Cet écart doit au final être à zéro, comme dans le tableau 1A</t>
  </si>
  <si>
    <t xml:space="preserve">2. Contrôle après édition des reçus </t>
  </si>
  <si>
    <t>2.A- Contrôle de la fiche synthétique avec la liste des donateurs et cotisants du parti</t>
  </si>
  <si>
    <t>Fiche synthétique</t>
  </si>
  <si>
    <t>Liste nominative</t>
  </si>
  <si>
    <t>Ressources donnant lieu à l'édition d'un reçu</t>
  </si>
  <si>
    <t>Vente de produits et marchandises</t>
  </si>
  <si>
    <t>Ressources ne donnant pas lieu à l'édition d'un reçu</t>
  </si>
  <si>
    <t>Encaissements n'ayant pas la nature de ressources *</t>
  </si>
  <si>
    <t>* Ne sont pas considérées comme des ressources devant transiter par le compte bancaire du mandataire les ressources suivantes :
- les emprunts 
- les legs de biens mobiliers ou immobiliers ; 
- les remboursements de charges (IJSS, refacturation,…) ; 
- les remboursements d’avances faites aux salariés ; 
- les remboursements de prêt accordés aux candidats pour les campagnes électorales ; 
- les lignes de crédit accordées par les établissements bancaires ; 
- les dépôts et cautionnement reçus ; 
- les indemnités d’assurances ; 
- les dommages et intérêts liés à un litige ; 
- les produits financiers (dividendes, escomptes, produits liés aux placements financiers …) ; 
- les produits liés à la cession d’actifs immobiliers ou mobiliers ; 
- les opérations ne générant aucun flux de trésorerie (avoirs accordés par les fournisseurs, abandons de créances entre partis ou groupements politiques …).</t>
  </si>
  <si>
    <t>PRODUITS</t>
  </si>
  <si>
    <t>Comptes à utiliser chez le mandataire</t>
  </si>
  <si>
    <t>Comptes à utiliser dans la comptabilité du parti</t>
  </si>
  <si>
    <t>(en contrepartie du compte banque)</t>
  </si>
  <si>
    <t>Prestations de services</t>
  </si>
  <si>
    <t>Manifestations et colloques</t>
  </si>
  <si>
    <t>Prestations de services aux candidats</t>
  </si>
  <si>
    <t>Prestations de services aux candidats tenus de déposer un compte de campagne</t>
  </si>
  <si>
    <t>Prestations de services aux candidats non tenus de déposer un compte de campagne</t>
  </si>
  <si>
    <t>Ventes de marchandises</t>
  </si>
  <si>
    <t>Goodies</t>
  </si>
  <si>
    <t>Livres</t>
  </si>
  <si>
    <t>Autres</t>
  </si>
  <si>
    <t>Produits des activités annexes </t>
  </si>
  <si>
    <t>Locations diverses</t>
  </si>
  <si>
    <t>Mise à disposition de personnel facturée </t>
  </si>
  <si>
    <t xml:space="preserve">Autres produits d'activités annexes </t>
  </si>
  <si>
    <t>Aide publique 1ère partie</t>
  </si>
  <si>
    <t>Aide publique 2ème partie</t>
  </si>
  <si>
    <t>Autres aides publiques</t>
  </si>
  <si>
    <t>Dévolutions</t>
  </si>
  <si>
    <t>Dévolutions de comptes de campagne</t>
  </si>
  <si>
    <t>Dons de personnes physiques</t>
  </si>
  <si>
    <t>Dons de personnes physiques au mandataire</t>
  </si>
  <si>
    <t xml:space="preserve">Collectes </t>
  </si>
  <si>
    <t>Contributions financières de partis  ou groupements politiques</t>
  </si>
  <si>
    <t xml:space="preserve">Cotisations   </t>
  </si>
  <si>
    <t>Cotisations des adhérents</t>
  </si>
  <si>
    <t>Cotisations des élus</t>
  </si>
  <si>
    <t>CHARGES</t>
  </si>
  <si>
    <t>Autres frais et commissions sur prestations de services </t>
  </si>
  <si>
    <t>6xxx</t>
  </si>
  <si>
    <t>A renseigner dans l'onglet "Détail autres dépenses"</t>
  </si>
  <si>
    <t>BILAN</t>
  </si>
  <si>
    <t>Compte courant Mandataire financier</t>
  </si>
  <si>
    <t>274xxxx</t>
  </si>
  <si>
    <t>Remboursement d'un prêt</t>
  </si>
  <si>
    <t>Dettes envers les candidats</t>
  </si>
  <si>
    <t>Dettes envers d'autres organismes</t>
  </si>
  <si>
    <t>Dettes envers les donateurs ou cotisants</t>
  </si>
  <si>
    <t>46xxxx</t>
  </si>
  <si>
    <t xml:space="preserve">Compte de transition ou remboursement de créances </t>
  </si>
  <si>
    <t>Pour mémoire, certains flux de ressources ne doivent pas transiter par le compte de mandataire :</t>
  </si>
  <si>
    <t xml:space="preserve">Informations sur l'onglet "Encaissements à régulariser"  </t>
  </si>
  <si>
    <t>Cette ligne concerne la perception par erreur de fonds qui n'auraient pas dû transiter par le mandataire financier et qui doivent faire l'objet d'une régularisation.</t>
  </si>
  <si>
    <t>Sans que cette liste soit exhaustive, il peut s'agir :</t>
  </si>
  <si>
    <t xml:space="preserve">Informations sur l'onglet "Détails Transferts de charges"  </t>
  </si>
  <si>
    <t xml:space="preserve">Concernant les transferts de charges liés aux comptes de campagne, il arrive parfois que les refacturations de dépenses électorales par le parti </t>
  </si>
  <si>
    <t>aux mandataires financiers des comptes de campagne, soient remboursées par les mandataires financiers des campagnes électorales</t>
  </si>
  <si>
    <t>sur le compte bancaire du mandataire financier du parti et non directement sur le compte du parti.</t>
  </si>
  <si>
    <t>Ne s'agissant pas d'une ressource puisqu'il s'agit d'une compensation de dépenses à l'€ / l' € préalablement réglées par le parti,</t>
  </si>
  <si>
    <t>ces versements sont à inscrire sur la ligne "Transferts de charges d'exploitation" - compte 463191.</t>
  </si>
  <si>
    <t>Lors de l'intégration des écritures du mandataire dans la comptabilité du parti, ces remboursements de charges devront donc être comptabilisés</t>
  </si>
  <si>
    <r>
      <t xml:space="preserve">au compte </t>
    </r>
    <r>
      <rPr>
        <b/>
        <sz val="10"/>
        <rFont val="Arial"/>
        <family val="2"/>
      </rPr>
      <t>791000 "Transferts de charges d'exploitation"</t>
    </r>
    <r>
      <rPr>
        <sz val="10"/>
        <rFont val="Arial"/>
        <family val="2"/>
      </rPr>
      <t xml:space="preserve">. </t>
    </r>
  </si>
  <si>
    <t xml:space="preserve">Ventilation des encaissements </t>
  </si>
  <si>
    <t>Nature des encaissements</t>
  </si>
  <si>
    <t>Montants cumulés</t>
  </si>
  <si>
    <t>CHQ</t>
  </si>
  <si>
    <t>ESP</t>
  </si>
  <si>
    <t>CB</t>
  </si>
  <si>
    <t>VRT</t>
  </si>
  <si>
    <t>PLVT</t>
  </si>
  <si>
    <t>CTRL</t>
  </si>
  <si>
    <t>Ressources ne donnant pas lieu à reçus</t>
  </si>
  <si>
    <t>Dotation publique</t>
  </si>
  <si>
    <t>Contributions financières de partis ou groupements politiques</t>
  </si>
  <si>
    <t>candidats tenus de déposer un compte de campagne</t>
  </si>
  <si>
    <t>candidats non tenus de déposer un compte de campagne</t>
  </si>
  <si>
    <t>Compte courant siège</t>
  </si>
  <si>
    <t>Compte de transition ou de remboursement de créances</t>
  </si>
  <si>
    <t>A définir</t>
  </si>
  <si>
    <t>Contrôle</t>
  </si>
  <si>
    <t>montant TCT "Total des encaissements "</t>
  </si>
  <si>
    <t xml:space="preserve">Des informations complémentaires sont à renseigner dans les onglets ci-après </t>
  </si>
  <si>
    <t>Détail des ressources ne donnant pas lieu à reçus - 1 -</t>
  </si>
  <si>
    <t>Compte</t>
  </si>
  <si>
    <t>Contributions de partis ou groupements politiques</t>
  </si>
  <si>
    <t>Montants</t>
  </si>
  <si>
    <t>Mandataire</t>
  </si>
  <si>
    <t>du parti</t>
  </si>
  <si>
    <t>755xxx</t>
  </si>
  <si>
    <t>Dévolutions des comptes de campagne</t>
  </si>
  <si>
    <t>7531xx</t>
  </si>
  <si>
    <t>Dévolutions des partis ou groupements politiques</t>
  </si>
  <si>
    <t>7532xx</t>
  </si>
  <si>
    <t>Détail des ressources ne donnant pas lieu à reçus - 2 -</t>
  </si>
  <si>
    <t>Prestations de service aux candidats</t>
  </si>
  <si>
    <t>Nature de l'élection</t>
  </si>
  <si>
    <t>Elections départementales</t>
  </si>
  <si>
    <t>Eléctions municipales</t>
  </si>
  <si>
    <t>Elections régionales</t>
  </si>
  <si>
    <t>Elections territoriales</t>
  </si>
  <si>
    <t>Elections européennes</t>
  </si>
  <si>
    <t>Elections législatives</t>
  </si>
  <si>
    <t>Elections présidentielles</t>
  </si>
  <si>
    <t>Détail des ressources ne donnant pas lieu à reçus - 3 -</t>
  </si>
  <si>
    <t>Nature des produits des activités annexes</t>
  </si>
  <si>
    <t>708xxx</t>
  </si>
  <si>
    <t>Détail Remboursements de prêts à des candidats</t>
  </si>
  <si>
    <t>274XXX</t>
  </si>
  <si>
    <t>Autres encaissements à détailler</t>
  </si>
  <si>
    <t>Détail des Transferts de charges</t>
  </si>
  <si>
    <t xml:space="preserve">Nature des transferts de charges liés </t>
  </si>
  <si>
    <t>aux refacturations aux comptes de campagne</t>
  </si>
  <si>
    <t>(Préciser les élections concernées)</t>
  </si>
  <si>
    <t>Voir précisions dans l'onglet "Notes"</t>
  </si>
  <si>
    <t>791xxx</t>
  </si>
  <si>
    <t xml:space="preserve">Nature des autres  transferts de charges </t>
  </si>
  <si>
    <t>(IJSS, indemnités d'assurances, etc..)</t>
  </si>
  <si>
    <t>Montant TCT "sous total ( à détailler)</t>
  </si>
  <si>
    <t xml:space="preserve">Détail des autres dépenses </t>
  </si>
  <si>
    <t>Nature des autres dépenses</t>
  </si>
  <si>
    <t>Selon la nature de chaque dépense au regard du plan comptable des formations politiques</t>
  </si>
  <si>
    <t>Montant TCT "Autres dépenses ( à détailler)</t>
  </si>
  <si>
    <t>CONTRÔLE TRÉSORERIE 2022</t>
  </si>
  <si>
    <t>1 - Récapitulatif mensuel des mouvements bancaires en 2022- 1ER SEMESTRE</t>
  </si>
  <si>
    <t>1 - Récapitulatif mensuel des mouvements bancaires en 2022 - 2EME SEMESTRE</t>
  </si>
  <si>
    <t>2 - Suivi des remises de fin 2021 encaissées en début 2022 ayant fait l'objet d'un reçu 2021</t>
  </si>
  <si>
    <t>Elles devaient donc figurer sur le rapprochement bancaire au 31-12-2021</t>
  </si>
  <si>
    <t>TOTAL REMISES  DECEMBRE  2021</t>
  </si>
  <si>
    <t>3 - Suivi des remises déposées fin 2022 mentionnées sur les relevés de 2023 et devant faire l'objet d'un reçu 2022</t>
  </si>
  <si>
    <t>Ces remises doivent obligatoirement avoir été déposées en banque avant le 31-12-2022</t>
  </si>
  <si>
    <t>Elles doivent donc figurer sur le rapprochement bancaire au 31-12-2022</t>
  </si>
  <si>
    <t>Elles doivent normalement figurer sur les premiers relevés bancaires de janvier 2023</t>
  </si>
  <si>
    <t>Les chèques et les espèces doivent avoir été envoyés ou remis au mandataire au plus tard le 31-12-2022</t>
  </si>
  <si>
    <t>L'ordre de virement ou de prélèvement doit avoir eu lieu au plus tard le 31-12-2022</t>
  </si>
  <si>
    <t>TOTAL REMISES DECEMBRE 2022</t>
  </si>
  <si>
    <t>4 - Suivi des remises déposées début 2022 encaissées en début 2022 et ayant fait l'objet d'un reçu 2021</t>
  </si>
  <si>
    <t>Ces remises ont été déposées en banque à compter du 01-01-2022</t>
  </si>
  <si>
    <t>5 - Suivi des remises encaissées en début 2023 devant faire l'objet d'un reçu 2022</t>
  </si>
  <si>
    <t>Ces remises ont  été déposées en banque à compter du 01-01-2023</t>
  </si>
  <si>
    <t>Elles figurent sur les premiers relevés bancaires de janvier 2023</t>
  </si>
  <si>
    <t>TOTAL REMISES JANVIER 2023</t>
  </si>
  <si>
    <t xml:space="preserve"> - remises décembre 2021  encaissées sur janvier 2022 (B)</t>
  </si>
  <si>
    <t xml:space="preserve"> + remises décembre 2022 encaissées sur janvier 2023 (C )</t>
  </si>
  <si>
    <t>- remises janvier 2022 encaissées sur janvier 2022(D)</t>
  </si>
  <si>
    <t>Total des encaissements nets au titre de 2022</t>
  </si>
  <si>
    <t xml:space="preserve"> Total encaissements de l'exercice 2022</t>
  </si>
  <si>
    <t>- Remises de fin 2021 encaissées en début 2022 ayant fait l'objet d'un reçu 2021</t>
  </si>
  <si>
    <t>+ Remises de fin 2022 encaissées en début 2023 devant faire l'objet d'un reçu 2022</t>
  </si>
  <si>
    <t>- Remises de début 2022  encaissées en début 2022 ayant fait l'objet d'un reçu 2021</t>
  </si>
  <si>
    <t>+ Remises de début 2023  encaissées en début 2023 devant faire l'objet d'un reçu 2022</t>
  </si>
  <si>
    <t xml:space="preserve"> Total dons et cotisations 2022 par mode de paiement</t>
  </si>
  <si>
    <t>1. C - Contrôle de la variation de trésorerie de l'année 2022</t>
  </si>
  <si>
    <t>Solde relevé bancaire au 31/12/2021</t>
  </si>
  <si>
    <t>Solde théorique au 31/12/2022</t>
  </si>
  <si>
    <t>Solde extrait bancaire au 31/12/2022</t>
  </si>
  <si>
    <t xml:space="preserve">+ remises janvier 2023 encaissées sur janvier 2023 (E) </t>
  </si>
  <si>
    <t>Total recettes 2022 par mode de paiement</t>
  </si>
  <si>
    <t>Compte à définir</t>
  </si>
  <si>
    <t>7062xx</t>
  </si>
  <si>
    <t>Aides publiques</t>
  </si>
  <si>
    <t>741xxx</t>
  </si>
  <si>
    <t>742xxx</t>
  </si>
  <si>
    <t>748xxx</t>
  </si>
  <si>
    <t>1ère fraction</t>
  </si>
  <si>
    <t>2ème fraction</t>
  </si>
  <si>
    <t>1. A - Contrôle des encaissements et des décaissements figurant sur les relevés bancaires 2022</t>
  </si>
  <si>
    <t>Les chèques impayés , les rejets de virements ou de CB figurent sur les relevés de janvier 2023</t>
  </si>
  <si>
    <t>Les chèques impayés, les rejets de virements ou de CB figurent sur les relevés de janvier 2022</t>
  </si>
  <si>
    <t xml:space="preserve"> Total des autres encaissements 2022 par mode de paiement</t>
  </si>
  <si>
    <t>Désignation des partis ou groupements politiques</t>
  </si>
  <si>
    <t>Désignation des candidats à l'origine de la dévolution</t>
  </si>
  <si>
    <t>Désignation des candidats</t>
  </si>
  <si>
    <t>(en mentionnant l'élection concernée)</t>
  </si>
  <si>
    <t>Détail des encaissements n'ayant pas la nature de ressources  -1 -</t>
  </si>
  <si>
    <t>Détail des encaissements n'ayant pas la nature de ressources - 2 -</t>
  </si>
  <si>
    <t>Détail des encaissements n'ayant pas la nature de ressources  - 3 -</t>
  </si>
  <si>
    <t>Ecart  (à expliquer) :</t>
  </si>
  <si>
    <t>- des encaissements du solde de comptes de campagne revenant à des candidats ("fausses dévolutions") ;</t>
  </si>
  <si>
    <t>- des encaissements de dons en espèces supérieurs à 150 € ;</t>
  </si>
  <si>
    <t>- des encaissements de dons de personnes morales ;</t>
  </si>
  <si>
    <t>- des encaissements de dons ou de cotisations d'adhérents supérieurs à 7.500 € ;</t>
  </si>
  <si>
    <t>- des encaissements de contributions de partis ou groupements politiques interdits de financement de la vie politique.</t>
  </si>
  <si>
    <t>- les emprunts ;
- les legs de biens mobiliers ou immobiliers ; 
- les remboursements de charges (IJSS, refacturation,…) ; 
- les remboursements d’avances faites aux salariés ; 
- les remboursements de prêt accordés aux candidats pour les campagnes électorales ; 
- les lignes de crédit accordées par les établissements bancaires ; 
- les dépôts et cautionnement reçus ; 
- les indemnités d’assurances ; 
- les dommages et intérêts liés à un litige ; 
- les produits financiers (dividendes, escomptes, produits liés aux placements financiers …) ; 
- les produits liés à la cession d’actifs immobiliers ou mobiliers ; 
- les opérations ne générant aucun flux de trésorerie (avoirs accordés par les fournisseurs,  abandons de créances entre partis ou groupements politiques …).</t>
  </si>
  <si>
    <t>Total Montants Fiche Synthétique 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</si>
</sst>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rgb="FFFF0000"/>
      <name val="Arial"/>
      <family val="2"/>
    </font>
    <font>
      <b/>
      <u/>
      <sz val="14"/>
      <color theme="9" tint="-0.499984740745262"/>
      <name val="Arial"/>
      <family val="2"/>
    </font>
    <font>
      <b/>
      <u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2"/>
      <color rgb="FFEE2656"/>
      <name val="Arial"/>
      <family val="2"/>
    </font>
    <font>
      <b/>
      <u/>
      <sz val="16"/>
      <color rgb="FFEE2656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u/>
      <sz val="14"/>
      <color theme="9" tint="-0.249977111117893"/>
      <name val="Arial"/>
      <family val="2"/>
    </font>
    <font>
      <b/>
      <u/>
      <sz val="12"/>
      <color theme="9" tint="-0.249977111117893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6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4" fontId="1" fillId="0" borderId="0" xfId="0" applyNumberFormat="1" applyFont="1" applyProtection="1">
      <protection locked="0"/>
    </xf>
    <xf numFmtId="0" fontId="14" fillId="6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164" fontId="1" fillId="6" borderId="1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2" fillId="0" borderId="0" xfId="0" quotePrefix="1" applyFont="1" applyAlignment="1" applyProtection="1">
      <alignment horizontal="left"/>
      <protection locked="0"/>
    </xf>
    <xf numFmtId="4" fontId="0" fillId="0" borderId="1" xfId="0" applyNumberFormat="1" applyBorder="1" applyProtection="1">
      <protection locked="0"/>
    </xf>
    <xf numFmtId="4" fontId="8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quotePrefix="1" applyFont="1" applyAlignment="1" applyProtection="1">
      <alignment horizontal="left" vertical="center"/>
      <protection locked="0"/>
    </xf>
    <xf numFmtId="4" fontId="11" fillId="0" borderId="0" xfId="0" applyNumberFormat="1" applyFont="1" applyAlignment="1" applyProtection="1">
      <alignment horizontal="center" vertical="center"/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5" borderId="1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left" vertical="center"/>
      <protection locked="0"/>
    </xf>
    <xf numFmtId="0" fontId="1" fillId="0" borderId="1" xfId="0" quotePrefix="1" applyFont="1" applyBorder="1" applyAlignment="1" applyProtection="1">
      <alignment horizontal="left"/>
      <protection locked="0"/>
    </xf>
    <xf numFmtId="0" fontId="1" fillId="0" borderId="2" xfId="0" quotePrefix="1" applyFont="1" applyBorder="1" applyAlignment="1" applyProtection="1">
      <alignment horizontal="left"/>
      <protection locked="0"/>
    </xf>
    <xf numFmtId="0" fontId="1" fillId="0" borderId="2" xfId="0" quotePrefix="1" applyFont="1" applyBorder="1" applyProtection="1">
      <protection locked="0"/>
    </xf>
    <xf numFmtId="0" fontId="1" fillId="3" borderId="4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quotePrefix="1" applyFont="1" applyAlignment="1" applyProtection="1">
      <alignment horizontal="left" vertical="center"/>
      <protection locked="0"/>
    </xf>
    <xf numFmtId="0" fontId="1" fillId="3" borderId="6" xfId="0" quotePrefix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1" fillId="6" borderId="1" xfId="0" applyNumberFormat="1" applyFont="1" applyFill="1" applyBorder="1"/>
    <xf numFmtId="164" fontId="14" fillId="6" borderId="1" xfId="0" applyNumberFormat="1" applyFont="1" applyFill="1" applyBorder="1"/>
    <xf numFmtId="164" fontId="1" fillId="3" borderId="1" xfId="0" applyNumberFormat="1" applyFont="1" applyFill="1" applyBorder="1"/>
    <xf numFmtId="164" fontId="1" fillId="6" borderId="1" xfId="0" applyNumberFormat="1" applyFont="1" applyFill="1" applyBorder="1" applyAlignment="1">
      <alignment vertical="center"/>
    </xf>
    <xf numFmtId="4" fontId="1" fillId="6" borderId="1" xfId="0" applyNumberFormat="1" applyFont="1" applyFill="1" applyBorder="1"/>
    <xf numFmtId="4" fontId="14" fillId="6" borderId="1" xfId="0" applyNumberFormat="1" applyFont="1" applyFill="1" applyBorder="1"/>
    <xf numFmtId="164" fontId="1" fillId="3" borderId="1" xfId="0" applyNumberFormat="1" applyFont="1" applyFill="1" applyBorder="1" applyAlignment="1">
      <alignment vertical="center"/>
    </xf>
    <xf numFmtId="164" fontId="14" fillId="5" borderId="1" xfId="0" applyNumberFormat="1" applyFont="1" applyFill="1" applyBorder="1" applyAlignment="1">
      <alignment vertical="center"/>
    </xf>
    <xf numFmtId="4" fontId="0" fillId="6" borderId="1" xfId="0" applyNumberForma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3" borderId="4" xfId="0" applyNumberFormat="1" applyFont="1" applyFill="1" applyBorder="1" applyAlignment="1">
      <alignment vertical="center"/>
    </xf>
    <xf numFmtId="4" fontId="14" fillId="3" borderId="4" xfId="0" applyNumberFormat="1" applyFont="1" applyFill="1" applyBorder="1" applyAlignment="1">
      <alignment vertical="center"/>
    </xf>
    <xf numFmtId="4" fontId="0" fillId="7" borderId="1" xfId="0" applyNumberForma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4" fontId="1" fillId="6" borderId="9" xfId="0" applyNumberFormat="1" applyFont="1" applyFill="1" applyBorder="1" applyAlignment="1">
      <alignment horizontal="center" vertical="center"/>
    </xf>
    <xf numFmtId="4" fontId="1" fillId="6" borderId="5" xfId="0" applyNumberFormat="1" applyFont="1" applyFill="1" applyBorder="1" applyAlignment="1">
      <alignment horizontal="center" vertical="center"/>
    </xf>
    <xf numFmtId="4" fontId="14" fillId="6" borderId="9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/>
    <xf numFmtId="4" fontId="0" fillId="6" borderId="1" xfId="0" applyNumberFormat="1" applyFill="1" applyBorder="1"/>
    <xf numFmtId="4" fontId="14" fillId="2" borderId="1" xfId="0" applyNumberFormat="1" applyFont="1" applyFill="1" applyBorder="1"/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" fontId="2" fillId="6" borderId="1" xfId="0" applyNumberFormat="1" applyFont="1" applyFill="1" applyBorder="1"/>
    <xf numFmtId="4" fontId="2" fillId="6" borderId="2" xfId="0" applyNumberFormat="1" applyFont="1" applyFill="1" applyBorder="1"/>
    <xf numFmtId="4" fontId="0" fillId="6" borderId="2" xfId="0" applyNumberFormat="1" applyFill="1" applyBorder="1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19" xfId="0" applyBorder="1"/>
    <xf numFmtId="0" fontId="2" fillId="0" borderId="0" xfId="0" applyFont="1"/>
    <xf numFmtId="0" fontId="0" fillId="0" borderId="21" xfId="0" applyBorder="1"/>
    <xf numFmtId="0" fontId="0" fillId="0" borderId="22" xfId="0" applyBorder="1"/>
    <xf numFmtId="0" fontId="2" fillId="0" borderId="22" xfId="0" applyFont="1" applyBorder="1"/>
    <xf numFmtId="0" fontId="0" fillId="0" borderId="7" xfId="0" applyBorder="1"/>
    <xf numFmtId="0" fontId="0" fillId="0" borderId="16" xfId="0" applyBorder="1"/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0" fillId="4" borderId="1" xfId="0" applyNumberFormat="1" applyFill="1" applyBorder="1"/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4" xfId="0" applyBorder="1"/>
    <xf numFmtId="0" fontId="2" fillId="0" borderId="34" xfId="0" applyFont="1" applyBorder="1"/>
    <xf numFmtId="0" fontId="0" fillId="0" borderId="25" xfId="0" applyBorder="1"/>
    <xf numFmtId="0" fontId="1" fillId="0" borderId="35" xfId="0" applyFont="1" applyBorder="1" applyProtection="1"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4" fontId="1" fillId="6" borderId="4" xfId="0" applyNumberFormat="1" applyFont="1" applyFill="1" applyBorder="1"/>
    <xf numFmtId="4" fontId="2" fillId="0" borderId="1" xfId="0" applyNumberFormat="1" applyFont="1" applyBorder="1" applyProtection="1">
      <protection locked="0"/>
    </xf>
    <xf numFmtId="0" fontId="0" fillId="6" borderId="0" xfId="0" applyFill="1"/>
    <xf numFmtId="0" fontId="1" fillId="0" borderId="6" xfId="0" applyFont="1" applyBorder="1" applyAlignment="1" applyProtection="1">
      <alignment horizontal="center"/>
      <protection locked="0"/>
    </xf>
    <xf numFmtId="4" fontId="1" fillId="2" borderId="1" xfId="0" applyNumberFormat="1" applyFont="1" applyFill="1" applyBorder="1"/>
    <xf numFmtId="4" fontId="1" fillId="4" borderId="1" xfId="0" applyNumberFormat="1" applyFont="1" applyFill="1" applyBorder="1"/>
    <xf numFmtId="4" fontId="1" fillId="3" borderId="7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4" fontId="0" fillId="6" borderId="1" xfId="0" applyNumberFormat="1" applyFill="1" applyBorder="1" applyAlignment="1" applyProtection="1">
      <alignment horizontal="center"/>
      <protection hidden="1"/>
    </xf>
    <xf numFmtId="4" fontId="0" fillId="8" borderId="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0" borderId="0" xfId="0" quotePrefix="1" applyFont="1" applyAlignment="1" applyProtection="1">
      <alignment horizontal="left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vertical="center"/>
      <protection locked="0"/>
    </xf>
    <xf numFmtId="4" fontId="11" fillId="9" borderId="1" xfId="0" applyNumberFormat="1" applyFont="1" applyFill="1" applyBorder="1" applyAlignment="1">
      <alignment horizontal="center" vertical="center"/>
    </xf>
    <xf numFmtId="0" fontId="24" fillId="0" borderId="0" xfId="1" applyFont="1"/>
    <xf numFmtId="0" fontId="0" fillId="9" borderId="0" xfId="0" applyFill="1" applyProtection="1"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" fillId="0" borderId="0" xfId="1" applyFont="1" applyAlignment="1" applyProtection="1">
      <alignment horizontal="left"/>
      <protection locked="0"/>
    </xf>
    <xf numFmtId="0" fontId="1" fillId="0" borderId="0" xfId="1" applyFont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Protection="1">
      <protection locked="0"/>
    </xf>
    <xf numFmtId="0" fontId="0" fillId="0" borderId="0" xfId="0" quotePrefix="1" applyAlignment="1">
      <alignment horizontal="center"/>
    </xf>
    <xf numFmtId="4" fontId="0" fillId="10" borderId="1" xfId="0" applyNumberFormat="1" applyFill="1" applyBorder="1"/>
    <xf numFmtId="4" fontId="0" fillId="6" borderId="0" xfId="0" applyNumberFormat="1" applyFill="1"/>
    <xf numFmtId="4" fontId="1" fillId="6" borderId="0" xfId="0" applyNumberFormat="1" applyFont="1" applyFill="1"/>
    <xf numFmtId="0" fontId="0" fillId="6" borderId="0" xfId="0" applyFill="1" applyProtection="1">
      <protection locked="0"/>
    </xf>
    <xf numFmtId="4" fontId="1" fillId="0" borderId="0" xfId="1" applyNumberFormat="1" applyFont="1" applyAlignment="1">
      <alignment horizontal="center"/>
    </xf>
    <xf numFmtId="4" fontId="2" fillId="0" borderId="0" xfId="1" applyNumberFormat="1" applyAlignment="1">
      <alignment horizontal="center"/>
    </xf>
    <xf numFmtId="0" fontId="1" fillId="0" borderId="1" xfId="1" applyFont="1" applyBorder="1" applyAlignment="1">
      <alignment horizontal="left"/>
    </xf>
    <xf numFmtId="0" fontId="2" fillId="0" borderId="1" xfId="1" applyBorder="1" applyProtection="1">
      <protection locked="0"/>
    </xf>
    <xf numFmtId="4" fontId="2" fillId="0" borderId="1" xfId="1" applyNumberFormat="1" applyBorder="1" applyAlignment="1" applyProtection="1">
      <alignment horizontal="center"/>
      <protection locked="0"/>
    </xf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1" xfId="0" quotePrefix="1" applyFont="1" applyBorder="1" applyProtection="1">
      <protection locked="0"/>
    </xf>
    <xf numFmtId="0" fontId="6" fillId="0" borderId="0" xfId="0" applyFont="1"/>
    <xf numFmtId="4" fontId="1" fillId="0" borderId="1" xfId="1" applyNumberFormat="1" applyFont="1" applyBorder="1" applyAlignment="1" applyProtection="1">
      <alignment horizontal="center"/>
      <protection locked="0"/>
    </xf>
    <xf numFmtId="0" fontId="4" fillId="0" borderId="0" xfId="1" applyFont="1"/>
    <xf numFmtId="4" fontId="0" fillId="11" borderId="1" xfId="0" applyNumberFormat="1" applyFill="1" applyBorder="1" applyAlignment="1">
      <alignment horizontal="center"/>
    </xf>
    <xf numFmtId="4" fontId="14" fillId="0" borderId="24" xfId="0" applyNumberFormat="1" applyFont="1" applyBorder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0" fontId="0" fillId="0" borderId="1" xfId="1" applyFont="1" applyBorder="1" applyProtection="1">
      <protection locked="0"/>
    </xf>
    <xf numFmtId="4" fontId="0" fillId="0" borderId="1" xfId="1" applyNumberFormat="1" applyFont="1" applyBorder="1" applyAlignment="1" applyProtection="1">
      <alignment horizontal="center"/>
      <protection locked="0"/>
    </xf>
    <xf numFmtId="0" fontId="0" fillId="0" borderId="0" xfId="1" applyFont="1"/>
    <xf numFmtId="0" fontId="0" fillId="0" borderId="1" xfId="1" applyFont="1" applyBorder="1" applyAlignment="1">
      <alignment horizontal="left"/>
    </xf>
    <xf numFmtId="0" fontId="14" fillId="0" borderId="0" xfId="0" applyFont="1"/>
    <xf numFmtId="4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quotePrefix="1"/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1" applyFont="1" applyBorder="1" applyProtection="1">
      <protection locked="0"/>
    </xf>
    <xf numFmtId="0" fontId="26" fillId="0" borderId="0" xfId="2" applyAlignment="1" applyProtection="1">
      <alignment vertical="center"/>
      <protection locked="0"/>
    </xf>
    <xf numFmtId="0" fontId="26" fillId="0" borderId="0" xfId="2" applyAlignment="1" applyProtection="1">
      <alignment vertical="center"/>
    </xf>
    <xf numFmtId="4" fontId="14" fillId="0" borderId="24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11" fillId="9" borderId="1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0" xfId="1" applyFont="1" applyAlignment="1">
      <alignment horizontal="center"/>
    </xf>
    <xf numFmtId="3" fontId="1" fillId="0" borderId="1" xfId="1" applyNumberFormat="1" applyFont="1" applyBorder="1" applyAlignment="1" applyProtection="1">
      <alignment horizontal="center"/>
      <protection locked="0"/>
    </xf>
    <xf numFmtId="4" fontId="14" fillId="0" borderId="25" xfId="0" applyNumberFormat="1" applyFont="1" applyBorder="1" applyAlignment="1">
      <alignment horizontal="center" vertical="center" wrapText="1"/>
    </xf>
    <xf numFmtId="0" fontId="1" fillId="0" borderId="1" xfId="0" quotePrefix="1" applyFont="1" applyBorder="1" applyProtection="1">
      <protection locked="0"/>
    </xf>
    <xf numFmtId="0" fontId="1" fillId="0" borderId="8" xfId="0" applyFont="1" applyBorder="1" applyProtection="1">
      <protection locked="0"/>
    </xf>
    <xf numFmtId="4" fontId="14" fillId="0" borderId="24" xfId="0" applyNumberFormat="1" applyFont="1" applyBorder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4" fontId="14" fillId="6" borderId="24" xfId="0" applyNumberFormat="1" applyFont="1" applyFill="1" applyBorder="1" applyAlignment="1">
      <alignment horizontal="center" vertical="center"/>
    </xf>
    <xf numFmtId="4" fontId="14" fillId="6" borderId="0" xfId="0" applyNumberFormat="1" applyFont="1" applyFill="1" applyAlignment="1">
      <alignment horizontal="center" vertical="center"/>
    </xf>
    <xf numFmtId="0" fontId="17" fillId="9" borderId="10" xfId="0" applyFont="1" applyFill="1" applyBorder="1" applyAlignment="1" applyProtection="1">
      <alignment horizontal="center" vertical="center"/>
      <protection locked="0"/>
    </xf>
    <xf numFmtId="0" fontId="17" fillId="9" borderId="11" xfId="0" applyFont="1" applyFill="1" applyBorder="1" applyAlignment="1" applyProtection="1">
      <alignment horizontal="center" vertical="center"/>
      <protection locked="0"/>
    </xf>
    <xf numFmtId="0" fontId="17" fillId="9" borderId="5" xfId="0" applyFont="1" applyFill="1" applyBorder="1" applyAlignment="1" applyProtection="1">
      <alignment horizontal="center" vertical="center"/>
      <protection locked="0"/>
    </xf>
    <xf numFmtId="0" fontId="11" fillId="9" borderId="1" xfId="0" quotePrefix="1" applyFont="1" applyFill="1" applyBorder="1" applyAlignment="1" applyProtection="1">
      <alignment horizontal="left" vertical="center"/>
      <protection locked="0"/>
    </xf>
    <xf numFmtId="0" fontId="15" fillId="9" borderId="1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8" fillId="9" borderId="8" xfId="0" applyFont="1" applyFill="1" applyBorder="1" applyAlignment="1" applyProtection="1">
      <alignment horizontal="center" vertical="center"/>
      <protection locked="0"/>
    </xf>
    <xf numFmtId="0" fontId="18" fillId="9" borderId="12" xfId="0" applyFont="1" applyFill="1" applyBorder="1" applyAlignment="1" applyProtection="1">
      <alignment horizontal="center" vertical="center"/>
      <protection locked="0"/>
    </xf>
    <xf numFmtId="0" fontId="17" fillId="9" borderId="8" xfId="0" applyFont="1" applyFill="1" applyBorder="1" applyAlignment="1" applyProtection="1">
      <alignment horizontal="center" vertical="center"/>
      <protection locked="0"/>
    </xf>
    <xf numFmtId="0" fontId="17" fillId="9" borderId="12" xfId="0" applyFont="1" applyFill="1" applyBorder="1" applyAlignment="1" applyProtection="1">
      <alignment horizontal="center" vertical="center"/>
      <protection locked="0"/>
    </xf>
    <xf numFmtId="0" fontId="15" fillId="9" borderId="5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3" fillId="0" borderId="14" xfId="0" applyFont="1" applyBorder="1" applyAlignment="1">
      <alignment horizontal="left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quotePrefix="1" applyFont="1" applyAlignment="1" applyProtection="1">
      <alignment vertical="top" wrapTex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quotePrefix="1" applyFont="1"/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95"/>
  <sheetViews>
    <sheetView showGridLines="0" tabSelected="1" zoomScale="90" zoomScaleNormal="90" zoomScaleSheetLayoutView="100" zoomScalePageLayoutView="90" workbookViewId="0">
      <selection activeCell="D376" sqref="D376"/>
    </sheetView>
  </sheetViews>
  <sheetFormatPr baseColWidth="10" defaultColWidth="11.33203125" defaultRowHeight="13" x14ac:dyDescent="0.15"/>
  <cols>
    <col min="1" max="1" width="3" style="2" customWidth="1"/>
    <col min="2" max="2" width="67.1640625" style="2" customWidth="1"/>
    <col min="3" max="4" width="16.33203125" style="2" customWidth="1"/>
    <col min="5" max="5" width="15.83203125" style="2" customWidth="1"/>
    <col min="6" max="6" width="15.6640625" style="2" customWidth="1"/>
    <col min="7" max="7" width="15.33203125" style="2" customWidth="1"/>
    <col min="8" max="9" width="15.6640625" style="2" customWidth="1"/>
    <col min="10" max="16384" width="11.33203125" style="2"/>
  </cols>
  <sheetData>
    <row r="1" spans="1:9" s="1" customFormat="1" ht="33.75" customHeight="1" x14ac:dyDescent="0.15">
      <c r="A1" s="241" t="s">
        <v>272</v>
      </c>
      <c r="B1" s="242"/>
      <c r="C1" s="242"/>
      <c r="D1" s="242"/>
      <c r="E1" s="242"/>
      <c r="F1" s="242"/>
      <c r="G1" s="242"/>
      <c r="H1" s="242"/>
      <c r="I1" s="242"/>
    </row>
    <row r="2" spans="1:9" ht="11.25" customHeight="1" thickBot="1" x14ac:dyDescent="0.25">
      <c r="B2" s="3"/>
      <c r="C2" s="3"/>
      <c r="D2" s="3"/>
      <c r="E2" s="3"/>
      <c r="F2" s="3"/>
    </row>
    <row r="3" spans="1:9" ht="22" thickTop="1" thickBot="1" x14ac:dyDescent="0.25">
      <c r="A3" s="4"/>
      <c r="B3" s="250" t="s">
        <v>0</v>
      </c>
      <c r="C3" s="251"/>
      <c r="D3" s="3"/>
      <c r="E3" s="3"/>
      <c r="F3" s="3"/>
    </row>
    <row r="4" spans="1:9" ht="14.25" customHeight="1" thickTop="1" thickBot="1" x14ac:dyDescent="0.25">
      <c r="B4" s="3"/>
      <c r="C4" s="3"/>
      <c r="D4" s="3"/>
      <c r="E4" s="3"/>
      <c r="F4" s="3"/>
    </row>
    <row r="5" spans="1:9" ht="19" thickBot="1" x14ac:dyDescent="0.2">
      <c r="A5" s="1"/>
      <c r="B5" s="246" t="s">
        <v>1</v>
      </c>
      <c r="C5" s="247"/>
      <c r="D5" s="247"/>
      <c r="E5" s="247"/>
      <c r="F5" s="247"/>
      <c r="G5" s="247"/>
      <c r="H5" s="248"/>
      <c r="I5" s="1"/>
    </row>
    <row r="6" spans="1:9" ht="16" x14ac:dyDescent="0.2">
      <c r="B6" s="5"/>
      <c r="C6" s="6"/>
      <c r="D6" s="6"/>
      <c r="E6" s="6"/>
      <c r="F6" s="6"/>
      <c r="G6" s="7"/>
    </row>
    <row r="7" spans="1:9" ht="16" x14ac:dyDescent="0.2">
      <c r="B7" s="8" t="s">
        <v>2</v>
      </c>
      <c r="C7" s="3"/>
      <c r="D7" s="3"/>
      <c r="E7" s="3"/>
      <c r="F7" s="3"/>
    </row>
    <row r="8" spans="1:9" ht="16" x14ac:dyDescent="0.2">
      <c r="B8" s="8" t="s">
        <v>3</v>
      </c>
      <c r="C8" s="3"/>
      <c r="D8" s="3"/>
      <c r="E8" s="3"/>
      <c r="F8" s="3"/>
    </row>
    <row r="9" spans="1:9" ht="8.25" customHeight="1" x14ac:dyDescent="0.2">
      <c r="B9" s="3"/>
      <c r="C9" s="3"/>
      <c r="D9" s="3"/>
      <c r="E9" s="3"/>
      <c r="F9" s="3"/>
    </row>
    <row r="10" spans="1:9" ht="18" x14ac:dyDescent="0.2">
      <c r="A10" s="9"/>
      <c r="B10" s="157" t="s">
        <v>4</v>
      </c>
      <c r="D10" s="102" t="s">
        <v>5</v>
      </c>
      <c r="E10" s="101"/>
      <c r="F10" s="101"/>
      <c r="G10" s="101"/>
      <c r="H10" s="101"/>
      <c r="I10" s="101"/>
    </row>
    <row r="11" spans="1:9" ht="6.75" customHeight="1" x14ac:dyDescent="0.2">
      <c r="B11" s="3"/>
      <c r="C11" s="3"/>
      <c r="D11" s="3"/>
      <c r="E11" s="3"/>
      <c r="F11" s="3"/>
    </row>
    <row r="13" spans="1:9" s="1" customFormat="1" ht="30.75" customHeight="1" x14ac:dyDescent="0.15">
      <c r="A13" s="243" t="s">
        <v>315</v>
      </c>
      <c r="B13" s="244"/>
      <c r="C13" s="244"/>
      <c r="D13" s="244"/>
      <c r="E13" s="244"/>
      <c r="F13" s="244"/>
      <c r="G13" s="244"/>
      <c r="H13" s="244"/>
      <c r="I13" s="244"/>
    </row>
    <row r="15" spans="1:9" ht="16" x14ac:dyDescent="0.2">
      <c r="B15" s="158" t="s">
        <v>273</v>
      </c>
    </row>
    <row r="16" spans="1:9" ht="8.25" customHeight="1" x14ac:dyDescent="0.15">
      <c r="A16" s="10"/>
    </row>
    <row r="17" spans="1:12" ht="18" customHeight="1" x14ac:dyDescent="0.15">
      <c r="A17" s="10"/>
      <c r="C17" s="159" t="s">
        <v>6</v>
      </c>
      <c r="D17" s="159" t="s">
        <v>7</v>
      </c>
      <c r="E17" s="159" t="s">
        <v>8</v>
      </c>
      <c r="F17" s="159" t="s">
        <v>9</v>
      </c>
      <c r="G17" s="159" t="s">
        <v>10</v>
      </c>
      <c r="H17" s="159" t="s">
        <v>11</v>
      </c>
      <c r="I17" s="159" t="s">
        <v>12</v>
      </c>
    </row>
    <row r="18" spans="1:12" ht="4.5" customHeight="1" x14ac:dyDescent="0.15">
      <c r="A18" s="10"/>
    </row>
    <row r="19" spans="1:12" s="1" customFormat="1" ht="22.5" customHeight="1" x14ac:dyDescent="0.15">
      <c r="A19" s="11"/>
      <c r="B19" s="211" t="s">
        <v>13</v>
      </c>
      <c r="C19" s="12"/>
      <c r="D19" s="68">
        <f>+C43</f>
        <v>0</v>
      </c>
      <c r="E19" s="68">
        <f>+D43</f>
        <v>0</v>
      </c>
      <c r="F19" s="68">
        <f>+E43</f>
        <v>0</v>
      </c>
      <c r="G19" s="68">
        <f>+F43</f>
        <v>0</v>
      </c>
      <c r="H19" s="68">
        <f>+G43</f>
        <v>0</v>
      </c>
      <c r="I19" s="74">
        <f>C19</f>
        <v>0</v>
      </c>
      <c r="J19"/>
      <c r="K19"/>
      <c r="L19"/>
    </row>
    <row r="20" spans="1:12" x14ac:dyDescent="0.15">
      <c r="B20" s="63" t="s">
        <v>14</v>
      </c>
      <c r="C20" s="14"/>
      <c r="D20" s="98"/>
      <c r="E20" s="14"/>
      <c r="F20" s="14"/>
      <c r="G20" s="14"/>
      <c r="H20" s="14"/>
      <c r="I20" s="71">
        <f t="shared" ref="I20:I31" si="0">SUM(C20:H20)</f>
        <v>0</v>
      </c>
      <c r="J20"/>
      <c r="K20"/>
      <c r="L20"/>
    </row>
    <row r="21" spans="1:12" x14ac:dyDescent="0.15">
      <c r="B21" s="63" t="s">
        <v>15</v>
      </c>
      <c r="C21" s="14"/>
      <c r="D21" s="14"/>
      <c r="E21" s="14"/>
      <c r="F21" s="14"/>
      <c r="G21" s="14"/>
      <c r="H21" s="14"/>
      <c r="I21" s="71">
        <f t="shared" si="0"/>
        <v>0</v>
      </c>
      <c r="J21"/>
      <c r="K21"/>
      <c r="L21"/>
    </row>
    <row r="22" spans="1:12" x14ac:dyDescent="0.15">
      <c r="B22" s="63" t="s">
        <v>16</v>
      </c>
      <c r="C22" s="14"/>
      <c r="D22" s="14"/>
      <c r="E22" s="14"/>
      <c r="F22" s="14"/>
      <c r="G22" s="14"/>
      <c r="H22" s="14"/>
      <c r="I22" s="71">
        <f t="shared" si="0"/>
        <v>0</v>
      </c>
      <c r="J22"/>
      <c r="K22"/>
      <c r="L22"/>
    </row>
    <row r="23" spans="1:12" x14ac:dyDescent="0.15">
      <c r="B23" s="99" t="s">
        <v>17</v>
      </c>
      <c r="C23" s="14"/>
      <c r="D23" s="14"/>
      <c r="E23" s="14"/>
      <c r="F23" s="14"/>
      <c r="G23" s="14"/>
      <c r="H23" s="14"/>
      <c r="I23" s="71">
        <f t="shared" si="0"/>
        <v>0</v>
      </c>
      <c r="J23"/>
      <c r="K23"/>
      <c r="L23"/>
    </row>
    <row r="24" spans="1:12" x14ac:dyDescent="0.15">
      <c r="B24" s="99" t="s">
        <v>18</v>
      </c>
      <c r="C24" s="14"/>
      <c r="D24" s="98"/>
      <c r="E24" s="14"/>
      <c r="F24" s="14"/>
      <c r="G24" s="14"/>
      <c r="H24" s="14"/>
      <c r="I24" s="71">
        <f>SUM(C24:H24)</f>
        <v>0</v>
      </c>
      <c r="J24"/>
      <c r="K24"/>
      <c r="L24"/>
    </row>
    <row r="25" spans="1:12" x14ac:dyDescent="0.15">
      <c r="B25" s="100" t="s">
        <v>19</v>
      </c>
      <c r="C25" s="14"/>
      <c r="D25" s="98"/>
      <c r="E25" s="14"/>
      <c r="F25" s="14"/>
      <c r="G25" s="14"/>
      <c r="H25" s="14"/>
      <c r="I25" s="72">
        <f t="shared" si="0"/>
        <v>0</v>
      </c>
      <c r="J25"/>
      <c r="K25"/>
      <c r="L25"/>
    </row>
    <row r="26" spans="1:12" x14ac:dyDescent="0.15">
      <c r="B26" s="100" t="s">
        <v>20</v>
      </c>
      <c r="C26" s="14"/>
      <c r="D26" s="98"/>
      <c r="E26" s="14"/>
      <c r="F26" s="14"/>
      <c r="G26" s="14"/>
      <c r="H26" s="14"/>
      <c r="I26" s="72">
        <f t="shared" si="0"/>
        <v>0</v>
      </c>
      <c r="J26"/>
      <c r="K26"/>
      <c r="L26"/>
    </row>
    <row r="27" spans="1:12" x14ac:dyDescent="0.15">
      <c r="B27" s="100" t="s">
        <v>21</v>
      </c>
      <c r="C27" s="14"/>
      <c r="D27" s="14"/>
      <c r="E27" s="14"/>
      <c r="F27" s="14"/>
      <c r="G27" s="14"/>
      <c r="H27" s="14"/>
      <c r="I27" s="72">
        <f t="shared" si="0"/>
        <v>0</v>
      </c>
      <c r="J27"/>
      <c r="K27"/>
      <c r="L27"/>
    </row>
    <row r="28" spans="1:12" x14ac:dyDescent="0.15">
      <c r="B28" s="100" t="s">
        <v>22</v>
      </c>
      <c r="C28" s="14"/>
      <c r="D28" s="14"/>
      <c r="E28" s="14"/>
      <c r="F28" s="14"/>
      <c r="G28" s="14"/>
      <c r="H28" s="14"/>
      <c r="I28" s="72">
        <f t="shared" si="0"/>
        <v>0</v>
      </c>
      <c r="J28"/>
      <c r="K28"/>
      <c r="L28"/>
    </row>
    <row r="29" spans="1:12" x14ac:dyDescent="0.15">
      <c r="B29" s="100" t="s">
        <v>23</v>
      </c>
      <c r="C29" s="14"/>
      <c r="D29" s="14"/>
      <c r="E29" s="14"/>
      <c r="F29" s="14"/>
      <c r="G29" s="14"/>
      <c r="H29" s="14"/>
      <c r="I29" s="72">
        <f t="shared" si="0"/>
        <v>0</v>
      </c>
      <c r="J29"/>
      <c r="K29"/>
      <c r="L29"/>
    </row>
    <row r="30" spans="1:12" x14ac:dyDescent="0.15">
      <c r="B30" s="100" t="s">
        <v>24</v>
      </c>
      <c r="C30" s="14"/>
      <c r="D30" s="14"/>
      <c r="E30" s="14"/>
      <c r="F30" s="14"/>
      <c r="G30" s="14"/>
      <c r="H30" s="14"/>
      <c r="I30" s="72">
        <f t="shared" si="0"/>
        <v>0</v>
      </c>
      <c r="J30"/>
      <c r="K30"/>
      <c r="L30"/>
    </row>
    <row r="31" spans="1:12" x14ac:dyDescent="0.15">
      <c r="B31" s="100" t="s">
        <v>25</v>
      </c>
      <c r="C31" s="14"/>
      <c r="D31" s="14"/>
      <c r="E31" s="14"/>
      <c r="F31" s="14"/>
      <c r="G31" s="14"/>
      <c r="H31" s="14"/>
      <c r="I31" s="72">
        <f t="shared" si="0"/>
        <v>0</v>
      </c>
    </row>
    <row r="32" spans="1:12" x14ac:dyDescent="0.15">
      <c r="B32" s="100" t="s">
        <v>26</v>
      </c>
      <c r="C32" s="14"/>
      <c r="D32" s="14"/>
      <c r="E32" s="14"/>
      <c r="F32" s="14"/>
      <c r="G32" s="14"/>
      <c r="H32" s="14"/>
      <c r="I32" s="72">
        <f>SUM(C32:H32)</f>
        <v>0</v>
      </c>
    </row>
    <row r="33" spans="2:9" x14ac:dyDescent="0.15">
      <c r="B33" s="15" t="s">
        <v>27</v>
      </c>
      <c r="C33" s="14"/>
      <c r="D33" s="14"/>
      <c r="E33" s="14"/>
      <c r="F33" s="14"/>
      <c r="G33" s="14"/>
      <c r="H33" s="14"/>
      <c r="I33" s="72">
        <f t="shared" ref="I33:I35" si="1">SUM(C33:H33)</f>
        <v>0</v>
      </c>
    </row>
    <row r="34" spans="2:9" x14ac:dyDescent="0.15">
      <c r="B34" s="15" t="s">
        <v>28</v>
      </c>
      <c r="C34" s="14"/>
      <c r="D34" s="14"/>
      <c r="E34" s="14"/>
      <c r="F34" s="14"/>
      <c r="G34" s="14"/>
      <c r="H34" s="14"/>
      <c r="I34" s="72">
        <f t="shared" si="1"/>
        <v>0</v>
      </c>
    </row>
    <row r="35" spans="2:9" x14ac:dyDescent="0.15">
      <c r="B35" s="15" t="s">
        <v>29</v>
      </c>
      <c r="C35" s="14"/>
      <c r="D35" s="14"/>
      <c r="E35" s="14"/>
      <c r="F35" s="14"/>
      <c r="G35" s="14"/>
      <c r="H35" s="14"/>
      <c r="I35" s="72">
        <f t="shared" si="1"/>
        <v>0</v>
      </c>
    </row>
    <row r="36" spans="2:9" s="1" customFormat="1" ht="22.5" customHeight="1" x14ac:dyDescent="0.15">
      <c r="B36" s="211" t="s">
        <v>30</v>
      </c>
      <c r="C36" s="69">
        <f>SUM(C20:C35)</f>
        <v>0</v>
      </c>
      <c r="D36" s="69">
        <f t="shared" ref="D36:H36" si="2">SUM(D20:D35)</f>
        <v>0</v>
      </c>
      <c r="E36" s="69">
        <f t="shared" si="2"/>
        <v>0</v>
      </c>
      <c r="F36" s="69">
        <f t="shared" si="2"/>
        <v>0</v>
      </c>
      <c r="G36" s="69">
        <f t="shared" si="2"/>
        <v>0</v>
      </c>
      <c r="H36" s="69">
        <f t="shared" si="2"/>
        <v>0</v>
      </c>
      <c r="I36" s="77">
        <f>SUM(I20:I35)</f>
        <v>0</v>
      </c>
    </row>
    <row r="37" spans="2:9" x14ac:dyDescent="0.15">
      <c r="B37" s="15" t="s">
        <v>31</v>
      </c>
      <c r="C37" s="14"/>
      <c r="D37" s="14"/>
      <c r="E37" s="14"/>
      <c r="F37" s="14"/>
      <c r="G37" s="14"/>
      <c r="H37" s="14"/>
      <c r="I37" s="72">
        <f>SUM(C37:H37)</f>
        <v>0</v>
      </c>
    </row>
    <row r="38" spans="2:9" x14ac:dyDescent="0.15">
      <c r="B38" s="15" t="s">
        <v>32</v>
      </c>
      <c r="C38" s="14"/>
      <c r="D38" s="14"/>
      <c r="E38" s="14"/>
      <c r="F38" s="14"/>
      <c r="G38" s="14"/>
      <c r="H38" s="14"/>
      <c r="I38" s="72">
        <f>SUM(C38:H38)</f>
        <v>0</v>
      </c>
    </row>
    <row r="39" spans="2:9" x14ac:dyDescent="0.15">
      <c r="B39" s="15" t="s">
        <v>33</v>
      </c>
      <c r="C39" s="14"/>
      <c r="D39" s="14"/>
      <c r="E39" s="14"/>
      <c r="F39" s="14"/>
      <c r="G39" s="14"/>
      <c r="H39" s="14"/>
      <c r="I39" s="72">
        <f>SUM(C39:H39)</f>
        <v>0</v>
      </c>
    </row>
    <row r="40" spans="2:9" s="1" customFormat="1" ht="22.5" customHeight="1" x14ac:dyDescent="0.15">
      <c r="B40" s="16" t="s">
        <v>34</v>
      </c>
      <c r="C40" s="70">
        <f>SUM(C37:C39)</f>
        <v>0</v>
      </c>
      <c r="D40" s="70">
        <f t="shared" ref="D40:H40" si="3">SUM(D37:D39)</f>
        <v>0</v>
      </c>
      <c r="E40" s="70">
        <f t="shared" si="3"/>
        <v>0</v>
      </c>
      <c r="F40" s="70">
        <f t="shared" si="3"/>
        <v>0</v>
      </c>
      <c r="G40" s="70">
        <f t="shared" si="3"/>
        <v>0</v>
      </c>
      <c r="H40" s="70">
        <f t="shared" si="3"/>
        <v>0</v>
      </c>
      <c r="I40" s="78">
        <f>SUM(I37:I39)</f>
        <v>0</v>
      </c>
    </row>
    <row r="41" spans="2:9" x14ac:dyDescent="0.15">
      <c r="B41" s="17" t="s">
        <v>35</v>
      </c>
      <c r="C41" s="71">
        <f t="shared" ref="C41:I41" si="4">SUM(C20:C24)</f>
        <v>0</v>
      </c>
      <c r="D41" s="71">
        <f t="shared" si="4"/>
        <v>0</v>
      </c>
      <c r="E41" s="71">
        <f t="shared" si="4"/>
        <v>0</v>
      </c>
      <c r="F41" s="71">
        <f t="shared" si="4"/>
        <v>0</v>
      </c>
      <c r="G41" s="71">
        <f t="shared" si="4"/>
        <v>0</v>
      </c>
      <c r="H41" s="71">
        <f t="shared" si="4"/>
        <v>0</v>
      </c>
      <c r="I41" s="71">
        <f t="shared" si="4"/>
        <v>0</v>
      </c>
    </row>
    <row r="42" spans="2:9" x14ac:dyDescent="0.15">
      <c r="B42" s="20" t="s">
        <v>36</v>
      </c>
      <c r="C42" s="72">
        <f>SUM(C25:C35)+SUM(C37:C39)</f>
        <v>0</v>
      </c>
      <c r="D42" s="72">
        <f t="shared" ref="D42:H42" si="5">SUM(D25:D35)+SUM(D37:D39)</f>
        <v>0</v>
      </c>
      <c r="E42" s="72">
        <f t="shared" si="5"/>
        <v>0</v>
      </c>
      <c r="F42" s="72">
        <f t="shared" si="5"/>
        <v>0</v>
      </c>
      <c r="G42" s="72">
        <f t="shared" si="5"/>
        <v>0</v>
      </c>
      <c r="H42" s="72">
        <f t="shared" si="5"/>
        <v>0</v>
      </c>
      <c r="I42" s="72">
        <f>SUM(I25:I35)+SUM(I37:I39)</f>
        <v>0</v>
      </c>
    </row>
    <row r="43" spans="2:9" ht="22.5" customHeight="1" x14ac:dyDescent="0.15">
      <c r="B43" s="211" t="s">
        <v>37</v>
      </c>
      <c r="C43" s="73">
        <f t="shared" ref="C43:H43" si="6">+C19+C41+C42</f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  <c r="H43" s="73">
        <f t="shared" si="6"/>
        <v>0</v>
      </c>
      <c r="I43" s="73">
        <f>I19+I41+I42</f>
        <v>0</v>
      </c>
    </row>
    <row r="44" spans="2:9" ht="22.5" customHeight="1" x14ac:dyDescent="0.15">
      <c r="B44" s="31" t="s">
        <v>38</v>
      </c>
      <c r="C44" s="23"/>
      <c r="D44" s="23"/>
      <c r="E44" s="23"/>
      <c r="F44" s="23"/>
      <c r="G44" s="23"/>
      <c r="H44" s="23"/>
      <c r="I44" s="71"/>
    </row>
    <row r="45" spans="2:9" s="1" customFormat="1" ht="22.5" customHeight="1" x14ac:dyDescent="0.15">
      <c r="B45" s="24" t="s">
        <v>39</v>
      </c>
      <c r="C45" s="74">
        <f t="shared" ref="C45:H45" si="7">+C44-C43</f>
        <v>0</v>
      </c>
      <c r="D45" s="74">
        <f t="shared" si="7"/>
        <v>0</v>
      </c>
      <c r="E45" s="74">
        <f t="shared" si="7"/>
        <v>0</v>
      </c>
      <c r="F45" s="74">
        <f t="shared" si="7"/>
        <v>0</v>
      </c>
      <c r="G45" s="74">
        <f t="shared" si="7"/>
        <v>0</v>
      </c>
      <c r="H45" s="74">
        <f t="shared" si="7"/>
        <v>0</v>
      </c>
      <c r="I45" s="74"/>
    </row>
    <row r="46" spans="2:9" s="1" customFormat="1" ht="21" customHeight="1" x14ac:dyDescent="0.15">
      <c r="B46" s="11"/>
      <c r="C46" s="26"/>
      <c r="D46" s="26"/>
      <c r="E46" s="26"/>
      <c r="F46" s="26"/>
      <c r="G46" s="26"/>
      <c r="H46" s="26"/>
      <c r="I46" s="26"/>
    </row>
    <row r="47" spans="2:9" s="1" customFormat="1" ht="21" customHeight="1" x14ac:dyDescent="0.15">
      <c r="B47" s="11"/>
      <c r="C47" s="26"/>
      <c r="D47" s="26"/>
      <c r="E47" s="26"/>
      <c r="F47" s="26"/>
      <c r="G47" s="26"/>
      <c r="H47" s="26"/>
      <c r="I47" s="26"/>
    </row>
    <row r="48" spans="2:9" x14ac:dyDescent="0.15">
      <c r="B48" s="10"/>
      <c r="C48" s="19"/>
      <c r="D48" s="19"/>
      <c r="E48" s="19"/>
      <c r="F48" s="19"/>
      <c r="G48" s="19"/>
      <c r="H48" s="19"/>
      <c r="I48" s="19"/>
    </row>
    <row r="49" spans="1:12" ht="16" x14ac:dyDescent="0.2">
      <c r="B49" s="158" t="s">
        <v>274</v>
      </c>
      <c r="J49"/>
      <c r="K49"/>
      <c r="L49"/>
    </row>
    <row r="50" spans="1:12" ht="16" x14ac:dyDescent="0.2">
      <c r="B50" s="27"/>
      <c r="K50"/>
    </row>
    <row r="51" spans="1:12" ht="18" customHeight="1" x14ac:dyDescent="0.15">
      <c r="A51" s="10"/>
      <c r="C51" s="159" t="s">
        <v>40</v>
      </c>
      <c r="D51" s="159" t="s">
        <v>41</v>
      </c>
      <c r="E51" s="159" t="s">
        <v>42</v>
      </c>
      <c r="F51" s="159" t="s">
        <v>43</v>
      </c>
      <c r="G51" s="159" t="s">
        <v>44</v>
      </c>
      <c r="H51" s="159" t="s">
        <v>45</v>
      </c>
      <c r="I51" s="159" t="s">
        <v>46</v>
      </c>
      <c r="K51"/>
    </row>
    <row r="52" spans="1:12" ht="4.5" customHeight="1" x14ac:dyDescent="0.15">
      <c r="A52" s="10"/>
      <c r="K52"/>
    </row>
    <row r="53" spans="1:12" ht="16.5" customHeight="1" x14ac:dyDescent="0.15">
      <c r="A53" s="10"/>
      <c r="B53" s="211" t="s">
        <v>13</v>
      </c>
      <c r="C53" s="68">
        <f>H43</f>
        <v>0</v>
      </c>
      <c r="D53" s="68">
        <f>C77</f>
        <v>0</v>
      </c>
      <c r="E53" s="68">
        <f>D77</f>
        <v>0</v>
      </c>
      <c r="F53" s="68">
        <f>E77</f>
        <v>0</v>
      </c>
      <c r="G53" s="68">
        <f>F77</f>
        <v>0</v>
      </c>
      <c r="H53" s="68">
        <f>G77</f>
        <v>0</v>
      </c>
      <c r="I53" s="25">
        <f>C19</f>
        <v>0</v>
      </c>
      <c r="K53"/>
    </row>
    <row r="54" spans="1:12" ht="18" customHeight="1" x14ac:dyDescent="0.15">
      <c r="B54" s="13" t="s">
        <v>14</v>
      </c>
      <c r="C54" s="28"/>
      <c r="D54" s="28"/>
      <c r="E54" s="28"/>
      <c r="F54" s="28"/>
      <c r="G54" s="28"/>
      <c r="H54" s="28"/>
      <c r="I54" s="75">
        <f t="shared" ref="I54:I66" si="8">SUM(I20)+SUM(C54:H54)</f>
        <v>0</v>
      </c>
      <c r="K54"/>
    </row>
    <row r="55" spans="1:12" x14ac:dyDescent="0.15">
      <c r="B55" s="13" t="s">
        <v>15</v>
      </c>
      <c r="C55" s="28"/>
      <c r="D55" s="28"/>
      <c r="E55" s="28"/>
      <c r="F55" s="28"/>
      <c r="G55" s="141"/>
      <c r="H55" s="28"/>
      <c r="I55" s="75">
        <f t="shared" si="8"/>
        <v>0</v>
      </c>
      <c r="J55"/>
      <c r="K55"/>
      <c r="L55"/>
    </row>
    <row r="56" spans="1:12" x14ac:dyDescent="0.15">
      <c r="B56" s="13" t="s">
        <v>16</v>
      </c>
      <c r="C56" s="28"/>
      <c r="D56" s="28"/>
      <c r="E56" s="28"/>
      <c r="F56" s="28"/>
      <c r="G56" s="28"/>
      <c r="H56" s="28"/>
      <c r="I56" s="75">
        <f t="shared" si="8"/>
        <v>0</v>
      </c>
      <c r="J56"/>
      <c r="K56"/>
      <c r="L56"/>
    </row>
    <row r="57" spans="1:12" x14ac:dyDescent="0.15">
      <c r="B57" s="213" t="s">
        <v>17</v>
      </c>
      <c r="C57" s="28"/>
      <c r="D57" s="28"/>
      <c r="E57" s="141"/>
      <c r="F57" s="28"/>
      <c r="G57" s="28"/>
      <c r="H57" s="28"/>
      <c r="I57" s="75">
        <f t="shared" si="8"/>
        <v>0</v>
      </c>
      <c r="J57"/>
      <c r="K57"/>
      <c r="L57"/>
    </row>
    <row r="58" spans="1:12" x14ac:dyDescent="0.15">
      <c r="B58" s="213" t="s">
        <v>18</v>
      </c>
      <c r="C58" s="28"/>
      <c r="D58" s="28"/>
      <c r="E58" s="28"/>
      <c r="F58" s="28"/>
      <c r="G58" s="28"/>
      <c r="H58" s="28"/>
      <c r="I58" s="75">
        <f t="shared" si="8"/>
        <v>0</v>
      </c>
      <c r="J58"/>
      <c r="K58"/>
      <c r="L58"/>
    </row>
    <row r="59" spans="1:12" x14ac:dyDescent="0.15">
      <c r="B59" s="15" t="s">
        <v>19</v>
      </c>
      <c r="C59" s="29"/>
      <c r="D59" s="29"/>
      <c r="E59" s="29"/>
      <c r="F59" s="29"/>
      <c r="G59" s="29"/>
      <c r="H59" s="29"/>
      <c r="I59" s="76">
        <f t="shared" si="8"/>
        <v>0</v>
      </c>
      <c r="J59"/>
      <c r="K59"/>
      <c r="L59"/>
    </row>
    <row r="60" spans="1:12" x14ac:dyDescent="0.15">
      <c r="B60" s="15" t="s">
        <v>47</v>
      </c>
      <c r="C60" s="29"/>
      <c r="D60" s="29"/>
      <c r="E60" s="29"/>
      <c r="F60" s="29"/>
      <c r="G60" s="29"/>
      <c r="H60" s="29"/>
      <c r="I60" s="76">
        <f t="shared" si="8"/>
        <v>0</v>
      </c>
      <c r="J60"/>
      <c r="K60"/>
      <c r="L60"/>
    </row>
    <row r="61" spans="1:12" x14ac:dyDescent="0.15">
      <c r="B61" s="15" t="s">
        <v>21</v>
      </c>
      <c r="C61" s="29"/>
      <c r="D61" s="29"/>
      <c r="E61" s="29"/>
      <c r="F61" s="29"/>
      <c r="G61" s="29"/>
      <c r="H61" s="29"/>
      <c r="I61" s="76">
        <f t="shared" si="8"/>
        <v>0</v>
      </c>
      <c r="J61"/>
      <c r="K61"/>
      <c r="L61"/>
    </row>
    <row r="62" spans="1:12" x14ac:dyDescent="0.15">
      <c r="B62" s="15" t="s">
        <v>48</v>
      </c>
      <c r="C62" s="29"/>
      <c r="D62" s="29"/>
      <c r="E62" s="29"/>
      <c r="F62" s="29"/>
      <c r="G62" s="29"/>
      <c r="H62" s="29"/>
      <c r="I62" s="76">
        <f t="shared" si="8"/>
        <v>0</v>
      </c>
      <c r="J62"/>
      <c r="K62"/>
      <c r="L62"/>
    </row>
    <row r="63" spans="1:12" x14ac:dyDescent="0.15">
      <c r="B63" s="15" t="s">
        <v>23</v>
      </c>
      <c r="C63" s="29"/>
      <c r="D63" s="29"/>
      <c r="E63" s="29"/>
      <c r="F63" s="29"/>
      <c r="G63" s="29"/>
      <c r="H63" s="29"/>
      <c r="I63" s="76">
        <f t="shared" si="8"/>
        <v>0</v>
      </c>
      <c r="J63"/>
      <c r="K63"/>
      <c r="L63"/>
    </row>
    <row r="64" spans="1:12" x14ac:dyDescent="0.15">
      <c r="B64" s="15" t="s">
        <v>24</v>
      </c>
      <c r="C64" s="29"/>
      <c r="D64" s="29"/>
      <c r="E64" s="29"/>
      <c r="F64" s="29"/>
      <c r="G64" s="29"/>
      <c r="H64" s="29"/>
      <c r="I64" s="76">
        <f t="shared" si="8"/>
        <v>0</v>
      </c>
      <c r="J64"/>
      <c r="K64"/>
      <c r="L64"/>
    </row>
    <row r="65" spans="2:12" x14ac:dyDescent="0.15">
      <c r="B65" s="15" t="s">
        <v>49</v>
      </c>
      <c r="C65" s="29"/>
      <c r="D65" s="29"/>
      <c r="E65" s="29"/>
      <c r="F65" s="29"/>
      <c r="G65" s="29"/>
      <c r="H65" s="29"/>
      <c r="I65" s="76">
        <f t="shared" si="8"/>
        <v>0</v>
      </c>
      <c r="J65"/>
      <c r="K65"/>
      <c r="L65"/>
    </row>
    <row r="66" spans="2:12" x14ac:dyDescent="0.15">
      <c r="B66" s="15" t="s">
        <v>26</v>
      </c>
      <c r="C66" s="29"/>
      <c r="D66" s="29"/>
      <c r="E66" s="29"/>
      <c r="F66" s="29"/>
      <c r="G66" s="29"/>
      <c r="H66" s="29"/>
      <c r="I66" s="76">
        <f t="shared" si="8"/>
        <v>0</v>
      </c>
      <c r="J66"/>
      <c r="K66"/>
      <c r="L66"/>
    </row>
    <row r="67" spans="2:12" x14ac:dyDescent="0.15">
      <c r="B67" s="15" t="s">
        <v>50</v>
      </c>
      <c r="C67" s="29"/>
      <c r="D67" s="29"/>
      <c r="E67" s="29"/>
      <c r="F67" s="29"/>
      <c r="G67" s="29"/>
      <c r="H67" s="29"/>
      <c r="I67" s="76">
        <f t="shared" ref="I67:I69" si="9">SUM(I33)+SUM(C67:H67)</f>
        <v>0</v>
      </c>
      <c r="J67"/>
      <c r="K67"/>
      <c r="L67"/>
    </row>
    <row r="68" spans="2:12" x14ac:dyDescent="0.15">
      <c r="B68" s="15" t="s">
        <v>51</v>
      </c>
      <c r="C68" s="29"/>
      <c r="D68" s="29"/>
      <c r="E68" s="29"/>
      <c r="F68" s="29"/>
      <c r="G68" s="29"/>
      <c r="H68" s="29"/>
      <c r="I68" s="76">
        <f t="shared" si="9"/>
        <v>0</v>
      </c>
      <c r="J68"/>
      <c r="K68"/>
      <c r="L68"/>
    </row>
    <row r="69" spans="2:12" x14ac:dyDescent="0.15">
      <c r="B69" s="15" t="s">
        <v>52</v>
      </c>
      <c r="C69" s="29"/>
      <c r="D69" s="29"/>
      <c r="E69" s="29"/>
      <c r="F69" s="29"/>
      <c r="G69" s="29"/>
      <c r="H69" s="29"/>
      <c r="I69" s="76">
        <f t="shared" si="9"/>
        <v>0</v>
      </c>
      <c r="J69"/>
      <c r="K69"/>
      <c r="L69"/>
    </row>
    <row r="70" spans="2:12" ht="22.5" customHeight="1" x14ac:dyDescent="0.15">
      <c r="B70" s="211" t="s">
        <v>53</v>
      </c>
      <c r="C70" s="69">
        <f>SUM(C54:C69)</f>
        <v>0</v>
      </c>
      <c r="D70" s="69">
        <f t="shared" ref="D70:H70" si="10">SUM(D54:D69)</f>
        <v>0</v>
      </c>
      <c r="E70" s="69">
        <f t="shared" si="10"/>
        <v>0</v>
      </c>
      <c r="F70" s="69">
        <f t="shared" si="10"/>
        <v>0</v>
      </c>
      <c r="G70" s="69">
        <f t="shared" si="10"/>
        <v>0</v>
      </c>
      <c r="H70" s="69">
        <f t="shared" si="10"/>
        <v>0</v>
      </c>
      <c r="I70" s="77">
        <f>SUM(I54:I69)</f>
        <v>0</v>
      </c>
      <c r="J70"/>
      <c r="K70"/>
      <c r="L70"/>
    </row>
    <row r="71" spans="2:12" x14ac:dyDescent="0.15">
      <c r="B71" s="15" t="s">
        <v>54</v>
      </c>
      <c r="C71" s="14"/>
      <c r="D71" s="14"/>
      <c r="E71" s="14"/>
      <c r="F71" s="14"/>
      <c r="G71" s="14"/>
      <c r="H71" s="14"/>
      <c r="I71" s="72">
        <f>+I37+SUM(C71:H71)</f>
        <v>0</v>
      </c>
      <c r="J71"/>
      <c r="K71"/>
      <c r="L71"/>
    </row>
    <row r="72" spans="2:12" x14ac:dyDescent="0.15">
      <c r="B72" s="15" t="s">
        <v>32</v>
      </c>
      <c r="C72" s="30"/>
      <c r="D72" s="30"/>
      <c r="E72" s="30"/>
      <c r="F72" s="30"/>
      <c r="G72" s="30"/>
      <c r="H72" s="30"/>
      <c r="I72" s="72">
        <f>+I38+SUM(C72:H72)</f>
        <v>0</v>
      </c>
      <c r="J72"/>
      <c r="K72"/>
      <c r="L72"/>
    </row>
    <row r="73" spans="2:12" x14ac:dyDescent="0.15">
      <c r="B73" s="15" t="s">
        <v>33</v>
      </c>
      <c r="C73" s="14"/>
      <c r="D73" s="14"/>
      <c r="E73" s="14"/>
      <c r="F73" s="14"/>
      <c r="G73" s="14"/>
      <c r="H73" s="14"/>
      <c r="I73" s="72">
        <f>+I39+SUM(C73:H73)</f>
        <v>0</v>
      </c>
    </row>
    <row r="74" spans="2:12" ht="21.75" customHeight="1" x14ac:dyDescent="0.15">
      <c r="B74" s="16" t="s">
        <v>34</v>
      </c>
      <c r="C74" s="78">
        <f t="shared" ref="C74:H74" si="11">SUM(C71:C73)</f>
        <v>0</v>
      </c>
      <c r="D74" s="78">
        <f t="shared" si="11"/>
        <v>0</v>
      </c>
      <c r="E74" s="78">
        <f t="shared" si="11"/>
        <v>0</v>
      </c>
      <c r="F74" s="78">
        <f t="shared" si="11"/>
        <v>0</v>
      </c>
      <c r="G74" s="78">
        <f t="shared" si="11"/>
        <v>0</v>
      </c>
      <c r="H74" s="78">
        <f t="shared" si="11"/>
        <v>0</v>
      </c>
      <c r="I74" s="78">
        <f t="shared" ref="I74" si="12">SUM(I71:I73)</f>
        <v>0</v>
      </c>
    </row>
    <row r="75" spans="2:12" x14ac:dyDescent="0.15">
      <c r="B75" s="17" t="s">
        <v>35</v>
      </c>
      <c r="C75" s="71">
        <f t="shared" ref="C75:I75" si="13">SUM(C54:C58)</f>
        <v>0</v>
      </c>
      <c r="D75" s="71">
        <f t="shared" si="13"/>
        <v>0</v>
      </c>
      <c r="E75" s="71">
        <f t="shared" si="13"/>
        <v>0</v>
      </c>
      <c r="F75" s="71">
        <f t="shared" si="13"/>
        <v>0</v>
      </c>
      <c r="G75" s="71">
        <f t="shared" si="13"/>
        <v>0</v>
      </c>
      <c r="H75" s="71">
        <f t="shared" si="13"/>
        <v>0</v>
      </c>
      <c r="I75" s="71">
        <f t="shared" si="13"/>
        <v>0</v>
      </c>
    </row>
    <row r="76" spans="2:12" x14ac:dyDescent="0.15">
      <c r="B76" s="20" t="s">
        <v>36</v>
      </c>
      <c r="C76" s="72">
        <f>SUM(C59:C69)+SUM(C71:C73)</f>
        <v>0</v>
      </c>
      <c r="D76" s="72">
        <f t="shared" ref="D76:H76" si="14">SUM(D59:D69)+SUM(D71:D73)</f>
        <v>0</v>
      </c>
      <c r="E76" s="72">
        <f t="shared" si="14"/>
        <v>0</v>
      </c>
      <c r="F76" s="72">
        <f t="shared" si="14"/>
        <v>0</v>
      </c>
      <c r="G76" s="72">
        <f t="shared" si="14"/>
        <v>0</v>
      </c>
      <c r="H76" s="72">
        <f t="shared" si="14"/>
        <v>0</v>
      </c>
      <c r="I76" s="72">
        <f>SUM(I59:I69)+SUM(I71:I73)</f>
        <v>0</v>
      </c>
    </row>
    <row r="77" spans="2:12" ht="22.5" customHeight="1" x14ac:dyDescent="0.15">
      <c r="B77" s="211" t="s">
        <v>37</v>
      </c>
      <c r="C77" s="73">
        <f t="shared" ref="C77:H77" si="15">+C53+C75+C76</f>
        <v>0</v>
      </c>
      <c r="D77" s="73">
        <f t="shared" si="15"/>
        <v>0</v>
      </c>
      <c r="E77" s="73">
        <f t="shared" si="15"/>
        <v>0</v>
      </c>
      <c r="F77" s="73">
        <f t="shared" si="15"/>
        <v>0</v>
      </c>
      <c r="G77" s="73">
        <f t="shared" si="15"/>
        <v>0</v>
      </c>
      <c r="H77" s="73">
        <f t="shared" si="15"/>
        <v>0</v>
      </c>
      <c r="I77" s="18">
        <f>I53+I75+I76</f>
        <v>0</v>
      </c>
    </row>
    <row r="78" spans="2:12" s="1" customFormat="1" ht="22.5" customHeight="1" x14ac:dyDescent="0.15">
      <c r="B78" s="31" t="s">
        <v>55</v>
      </c>
      <c r="C78" s="32"/>
      <c r="D78" s="32"/>
      <c r="E78" s="32"/>
      <c r="F78" s="32"/>
      <c r="G78" s="32"/>
      <c r="H78" s="32"/>
      <c r="I78" s="25">
        <f>H78</f>
        <v>0</v>
      </c>
      <c r="J78" s="2"/>
      <c r="K78" s="2"/>
      <c r="L78" s="2"/>
    </row>
    <row r="79" spans="2:12" ht="22.5" customHeight="1" x14ac:dyDescent="0.15">
      <c r="B79" s="24" t="s">
        <v>39</v>
      </c>
      <c r="C79" s="74">
        <f>+C78-C77</f>
        <v>0</v>
      </c>
      <c r="D79" s="74">
        <f t="shared" ref="D79:H79" si="16">+D78-D77</f>
        <v>0</v>
      </c>
      <c r="E79" s="74">
        <f t="shared" si="16"/>
        <v>0</v>
      </c>
      <c r="F79" s="74">
        <f t="shared" si="16"/>
        <v>0</v>
      </c>
      <c r="G79" s="74">
        <f t="shared" si="16"/>
        <v>0</v>
      </c>
      <c r="H79" s="74">
        <f t="shared" si="16"/>
        <v>0</v>
      </c>
      <c r="I79" s="25">
        <f>I77-I78</f>
        <v>0</v>
      </c>
    </row>
    <row r="80" spans="2:12" ht="12.75" customHeight="1" x14ac:dyDescent="0.15">
      <c r="C80" s="19"/>
      <c r="D80" s="19"/>
      <c r="E80" s="19"/>
      <c r="F80" s="19"/>
      <c r="G80" s="19"/>
      <c r="H80" s="19"/>
    </row>
    <row r="81" spans="2:12" ht="12.75" customHeight="1" x14ac:dyDescent="0.15">
      <c r="C81" s="19"/>
      <c r="D81" s="19"/>
      <c r="E81" s="19"/>
      <c r="F81" s="19"/>
      <c r="G81" s="19"/>
      <c r="H81" s="19"/>
    </row>
    <row r="83" spans="2:12" ht="16" x14ac:dyDescent="0.2">
      <c r="B83" s="158" t="s">
        <v>275</v>
      </c>
    </row>
    <row r="84" spans="2:12" x14ac:dyDescent="0.15">
      <c r="B84" s="33"/>
      <c r="J84" s="1"/>
      <c r="L84" s="1"/>
    </row>
    <row r="85" spans="2:12" x14ac:dyDescent="0.15">
      <c r="B85" s="34" t="s">
        <v>74</v>
      </c>
      <c r="E85" s="34" t="s">
        <v>56</v>
      </c>
    </row>
    <row r="86" spans="2:12" x14ac:dyDescent="0.15">
      <c r="B86" s="34" t="s">
        <v>276</v>
      </c>
      <c r="E86" s="2" t="s">
        <v>57</v>
      </c>
    </row>
    <row r="87" spans="2:12" ht="12.75" customHeight="1" x14ac:dyDescent="0.15">
      <c r="B87" s="34" t="s">
        <v>75</v>
      </c>
      <c r="E87" s="2" t="s">
        <v>58</v>
      </c>
    </row>
    <row r="88" spans="2:12" ht="12.75" customHeight="1" x14ac:dyDescent="0.15">
      <c r="B88" s="34" t="s">
        <v>77</v>
      </c>
      <c r="E88" s="2" t="s">
        <v>59</v>
      </c>
    </row>
    <row r="89" spans="2:12" ht="12.75" customHeight="1" x14ac:dyDescent="0.15">
      <c r="B89" s="2" t="s">
        <v>60</v>
      </c>
    </row>
    <row r="91" spans="2:12" s="1" customFormat="1" ht="22.5" customHeight="1" x14ac:dyDescent="0.15">
      <c r="B91" s="160" t="s">
        <v>61</v>
      </c>
      <c r="C91" s="159" t="s">
        <v>62</v>
      </c>
      <c r="D91" s="159" t="s">
        <v>63</v>
      </c>
      <c r="E91" s="159" t="s">
        <v>64</v>
      </c>
      <c r="F91" s="159" t="s">
        <v>65</v>
      </c>
      <c r="G91" s="159" t="s">
        <v>66</v>
      </c>
      <c r="J91" s="2"/>
      <c r="K91" s="2"/>
      <c r="L91" s="2"/>
    </row>
    <row r="92" spans="2:12" ht="7.5" customHeight="1" x14ac:dyDescent="0.15"/>
    <row r="93" spans="2:12" x14ac:dyDescent="0.15">
      <c r="B93" s="22" t="s">
        <v>67</v>
      </c>
      <c r="C93" s="35"/>
      <c r="D93" s="35"/>
      <c r="E93" s="35"/>
      <c r="F93" s="35"/>
      <c r="G93" s="79">
        <f>SUM(C93:F93)</f>
        <v>0</v>
      </c>
    </row>
    <row r="94" spans="2:12" x14ac:dyDescent="0.15">
      <c r="B94" s="22"/>
      <c r="C94" s="35"/>
      <c r="D94" s="35"/>
      <c r="E94" s="35"/>
      <c r="F94" s="35"/>
      <c r="G94" s="79">
        <f t="shared" ref="G94:G124" si="17">SUM(C94:F94)</f>
        <v>0</v>
      </c>
    </row>
    <row r="95" spans="2:12" x14ac:dyDescent="0.15">
      <c r="B95" s="22"/>
      <c r="C95" s="35"/>
      <c r="D95" s="35"/>
      <c r="E95" s="35"/>
      <c r="F95" s="35"/>
      <c r="G95" s="79">
        <f t="shared" si="17"/>
        <v>0</v>
      </c>
    </row>
    <row r="96" spans="2:12" x14ac:dyDescent="0.15">
      <c r="B96" s="22"/>
      <c r="C96" s="35"/>
      <c r="D96" s="35"/>
      <c r="E96" s="35"/>
      <c r="F96" s="35"/>
      <c r="G96" s="79">
        <f t="shared" si="17"/>
        <v>0</v>
      </c>
    </row>
    <row r="97" spans="2:11" x14ac:dyDescent="0.15">
      <c r="B97" s="22"/>
      <c r="C97" s="35"/>
      <c r="D97" s="35"/>
      <c r="E97" s="35"/>
      <c r="F97" s="35"/>
      <c r="G97" s="79">
        <f t="shared" si="17"/>
        <v>0</v>
      </c>
    </row>
    <row r="98" spans="2:11" x14ac:dyDescent="0.15">
      <c r="B98" s="22"/>
      <c r="C98" s="35"/>
      <c r="D98" s="35"/>
      <c r="E98" s="35"/>
      <c r="F98" s="35"/>
      <c r="G98" s="79">
        <f t="shared" si="17"/>
        <v>0</v>
      </c>
    </row>
    <row r="99" spans="2:11" x14ac:dyDescent="0.15">
      <c r="B99" s="22"/>
      <c r="C99" s="35"/>
      <c r="D99" s="35"/>
      <c r="E99" s="35"/>
      <c r="F99" s="35"/>
      <c r="G99" s="79">
        <f t="shared" si="17"/>
        <v>0</v>
      </c>
    </row>
    <row r="100" spans="2:11" x14ac:dyDescent="0.15">
      <c r="B100" s="36"/>
      <c r="C100" s="35"/>
      <c r="D100" s="35"/>
      <c r="E100" s="35"/>
      <c r="F100" s="35"/>
      <c r="G100" s="79">
        <f t="shared" si="17"/>
        <v>0</v>
      </c>
    </row>
    <row r="101" spans="2:11" x14ac:dyDescent="0.15">
      <c r="B101" s="36"/>
      <c r="C101" s="35"/>
      <c r="D101" s="35"/>
      <c r="E101" s="35"/>
      <c r="F101" s="35"/>
      <c r="G101" s="79">
        <f t="shared" si="17"/>
        <v>0</v>
      </c>
    </row>
    <row r="102" spans="2:11" x14ac:dyDescent="0.15">
      <c r="B102" s="36"/>
      <c r="C102" s="35"/>
      <c r="D102" s="35"/>
      <c r="E102" s="35"/>
      <c r="F102" s="35"/>
      <c r="G102" s="79">
        <f t="shared" si="17"/>
        <v>0</v>
      </c>
    </row>
    <row r="103" spans="2:11" x14ac:dyDescent="0.15">
      <c r="B103" s="21" t="s">
        <v>68</v>
      </c>
      <c r="C103" s="81">
        <f>SUM(C93:C102)</f>
        <v>0</v>
      </c>
      <c r="D103" s="81">
        <f>SUM(D93:D102)</f>
        <v>0</v>
      </c>
      <c r="E103" s="81">
        <f>SUM(E93:E102)</f>
        <v>0</v>
      </c>
      <c r="F103" s="81">
        <f>SUM(F93:F102)</f>
        <v>0</v>
      </c>
      <c r="G103" s="80">
        <f>SUM(G93:G102)</f>
        <v>0</v>
      </c>
      <c r="H103" s="34"/>
      <c r="K103" s="11"/>
    </row>
    <row r="104" spans="2:11" x14ac:dyDescent="0.15">
      <c r="B104" s="37" t="s">
        <v>69</v>
      </c>
      <c r="C104" s="35"/>
      <c r="D104" s="35"/>
      <c r="E104" s="35"/>
      <c r="F104" s="35"/>
      <c r="G104" s="79">
        <f t="shared" si="17"/>
        <v>0</v>
      </c>
      <c r="K104" s="11"/>
    </row>
    <row r="105" spans="2:11" x14ac:dyDescent="0.15">
      <c r="B105" s="37"/>
      <c r="C105" s="35"/>
      <c r="D105" s="35"/>
      <c r="E105" s="35"/>
      <c r="F105" s="35"/>
      <c r="G105" s="79">
        <f t="shared" si="17"/>
        <v>0</v>
      </c>
      <c r="K105" s="11"/>
    </row>
    <row r="106" spans="2:11" x14ac:dyDescent="0.15">
      <c r="B106" s="37"/>
      <c r="C106" s="35"/>
      <c r="D106" s="35"/>
      <c r="E106" s="35"/>
      <c r="F106" s="35"/>
      <c r="G106" s="79">
        <f t="shared" si="17"/>
        <v>0</v>
      </c>
    </row>
    <row r="107" spans="2:11" x14ac:dyDescent="0.15">
      <c r="B107" s="37"/>
      <c r="C107" s="35"/>
      <c r="D107" s="35"/>
      <c r="E107" s="35"/>
      <c r="F107" s="35"/>
      <c r="G107" s="79">
        <f t="shared" si="17"/>
        <v>0</v>
      </c>
    </row>
    <row r="108" spans="2:11" x14ac:dyDescent="0.15">
      <c r="B108" s="37"/>
      <c r="C108" s="35"/>
      <c r="D108" s="35"/>
      <c r="E108" s="35"/>
      <c r="F108" s="35"/>
      <c r="G108" s="79">
        <f t="shared" si="17"/>
        <v>0</v>
      </c>
    </row>
    <row r="109" spans="2:11" x14ac:dyDescent="0.15">
      <c r="B109" s="37"/>
      <c r="C109" s="35"/>
      <c r="D109" s="35"/>
      <c r="E109" s="35"/>
      <c r="F109" s="35"/>
      <c r="G109" s="79">
        <f t="shared" si="17"/>
        <v>0</v>
      </c>
    </row>
    <row r="110" spans="2:11" x14ac:dyDescent="0.15">
      <c r="B110" s="37"/>
      <c r="C110" s="35"/>
      <c r="D110" s="35"/>
      <c r="E110" s="35"/>
      <c r="F110" s="35"/>
      <c r="G110" s="79">
        <f t="shared" si="17"/>
        <v>0</v>
      </c>
    </row>
    <row r="111" spans="2:11" x14ac:dyDescent="0.15">
      <c r="B111" s="36"/>
      <c r="C111" s="35"/>
      <c r="D111" s="35"/>
      <c r="E111" s="35"/>
      <c r="F111" s="35"/>
      <c r="G111" s="79">
        <f t="shared" si="17"/>
        <v>0</v>
      </c>
    </row>
    <row r="112" spans="2:11" x14ac:dyDescent="0.15">
      <c r="B112" s="36"/>
      <c r="C112" s="35"/>
      <c r="D112" s="35"/>
      <c r="E112" s="35"/>
      <c r="F112" s="35"/>
      <c r="G112" s="79">
        <f t="shared" si="17"/>
        <v>0</v>
      </c>
    </row>
    <row r="113" spans="2:12" x14ac:dyDescent="0.15">
      <c r="B113" s="36"/>
      <c r="C113" s="35"/>
      <c r="D113" s="35"/>
      <c r="E113" s="35"/>
      <c r="F113" s="35"/>
      <c r="G113" s="79">
        <f t="shared" si="17"/>
        <v>0</v>
      </c>
    </row>
    <row r="114" spans="2:12" x14ac:dyDescent="0.15">
      <c r="B114" s="21" t="s">
        <v>70</v>
      </c>
      <c r="C114" s="81">
        <f>SUM(C104:C113)</f>
        <v>0</v>
      </c>
      <c r="D114" s="81">
        <f>SUM(D104:D113)</f>
        <v>0</v>
      </c>
      <c r="E114" s="81">
        <f>SUM(E104:E113)</f>
        <v>0</v>
      </c>
      <c r="F114" s="81">
        <f>SUM(F104:F113)</f>
        <v>0</v>
      </c>
      <c r="G114" s="80">
        <f>SUM(G104:G113)</f>
        <v>0</v>
      </c>
      <c r="H114" s="34"/>
    </row>
    <row r="115" spans="2:12" x14ac:dyDescent="0.15">
      <c r="B115" s="37" t="s">
        <v>71</v>
      </c>
      <c r="C115" s="35"/>
      <c r="D115" s="35"/>
      <c r="E115" s="35"/>
      <c r="F115" s="35"/>
      <c r="G115" s="79">
        <f t="shared" si="17"/>
        <v>0</v>
      </c>
      <c r="H115" s="34"/>
    </row>
    <row r="116" spans="2:12" x14ac:dyDescent="0.15">
      <c r="B116" s="37"/>
      <c r="C116" s="35"/>
      <c r="D116" s="35"/>
      <c r="E116" s="35"/>
      <c r="F116" s="35"/>
      <c r="G116" s="79">
        <f t="shared" si="17"/>
        <v>0</v>
      </c>
      <c r="H116" s="34"/>
      <c r="K116" s="1"/>
    </row>
    <row r="117" spans="2:12" x14ac:dyDescent="0.15">
      <c r="B117" s="37"/>
      <c r="C117" s="35"/>
      <c r="D117" s="35"/>
      <c r="E117" s="35"/>
      <c r="F117" s="35"/>
      <c r="G117" s="79">
        <f t="shared" si="17"/>
        <v>0</v>
      </c>
      <c r="H117" s="34"/>
    </row>
    <row r="118" spans="2:12" x14ac:dyDescent="0.15">
      <c r="B118" s="37"/>
      <c r="C118" s="35"/>
      <c r="D118" s="35"/>
      <c r="E118" s="35"/>
      <c r="F118" s="35"/>
      <c r="G118" s="79">
        <f t="shared" si="17"/>
        <v>0</v>
      </c>
      <c r="H118" s="34"/>
    </row>
    <row r="119" spans="2:12" x14ac:dyDescent="0.15">
      <c r="B119" s="37"/>
      <c r="C119" s="35"/>
      <c r="D119" s="35"/>
      <c r="E119" s="35"/>
      <c r="F119" s="35"/>
      <c r="G119" s="79">
        <f t="shared" si="17"/>
        <v>0</v>
      </c>
      <c r="H119" s="34"/>
      <c r="J119" s="11"/>
      <c r="L119" s="11"/>
    </row>
    <row r="120" spans="2:12" x14ac:dyDescent="0.15">
      <c r="B120" s="37"/>
      <c r="C120" s="35"/>
      <c r="D120" s="35"/>
      <c r="E120" s="35"/>
      <c r="F120" s="35"/>
      <c r="G120" s="79">
        <f t="shared" si="17"/>
        <v>0</v>
      </c>
      <c r="H120" s="34"/>
      <c r="J120" s="11"/>
      <c r="L120" s="11"/>
    </row>
    <row r="121" spans="2:12" x14ac:dyDescent="0.15">
      <c r="B121" s="37"/>
      <c r="C121" s="35"/>
      <c r="D121" s="35"/>
      <c r="E121" s="35"/>
      <c r="F121" s="35"/>
      <c r="G121" s="79">
        <f t="shared" si="17"/>
        <v>0</v>
      </c>
      <c r="H121" s="34"/>
      <c r="J121" s="11"/>
      <c r="L121" s="11"/>
    </row>
    <row r="122" spans="2:12" x14ac:dyDescent="0.15">
      <c r="B122" s="37"/>
      <c r="C122" s="35"/>
      <c r="D122" s="35"/>
      <c r="E122" s="35"/>
      <c r="F122" s="35"/>
      <c r="G122" s="79">
        <f t="shared" si="17"/>
        <v>0</v>
      </c>
      <c r="H122" s="34"/>
    </row>
    <row r="123" spans="2:12" x14ac:dyDescent="0.15">
      <c r="B123" s="37"/>
      <c r="C123" s="35"/>
      <c r="D123" s="35"/>
      <c r="E123" s="35"/>
      <c r="F123" s="35"/>
      <c r="G123" s="79">
        <f t="shared" si="17"/>
        <v>0</v>
      </c>
      <c r="H123" s="34"/>
    </row>
    <row r="124" spans="2:12" x14ac:dyDescent="0.15">
      <c r="B124" s="37"/>
      <c r="C124" s="35"/>
      <c r="D124" s="35"/>
      <c r="E124" s="35"/>
      <c r="F124" s="35"/>
      <c r="G124" s="79">
        <f t="shared" si="17"/>
        <v>0</v>
      </c>
      <c r="H124" s="34"/>
    </row>
    <row r="125" spans="2:12" x14ac:dyDescent="0.15">
      <c r="B125" s="21" t="s">
        <v>72</v>
      </c>
      <c r="C125" s="80">
        <f>SUM(C115:C124)</f>
        <v>0</v>
      </c>
      <c r="D125" s="80">
        <f>SUM(D115:D124)</f>
        <v>0</v>
      </c>
      <c r="E125" s="80">
        <f>SUM(E115:E124)</f>
        <v>0</v>
      </c>
      <c r="F125" s="80">
        <f>SUM(F115:F124)</f>
        <v>0</v>
      </c>
      <c r="G125" s="80">
        <f>SUM(G115:G124)</f>
        <v>0</v>
      </c>
      <c r="H125" s="34"/>
    </row>
    <row r="126" spans="2:12" s="11" customFormat="1" ht="21.75" customHeight="1" x14ac:dyDescent="0.15">
      <c r="B126" s="212" t="s">
        <v>277</v>
      </c>
      <c r="C126" s="161">
        <f>+C103+C114+C125</f>
        <v>0</v>
      </c>
      <c r="D126" s="161">
        <f>+D103+D114+D125</f>
        <v>0</v>
      </c>
      <c r="E126" s="161">
        <f>+E103+E114+E125</f>
        <v>0</v>
      </c>
      <c r="F126" s="161">
        <f>+F103+F114+F125</f>
        <v>0</v>
      </c>
      <c r="G126" s="161">
        <f>+G103+G114+G125</f>
        <v>0</v>
      </c>
      <c r="H126" s="38" t="s">
        <v>73</v>
      </c>
      <c r="J126" s="2"/>
      <c r="K126" s="2"/>
      <c r="L126" s="2"/>
    </row>
    <row r="127" spans="2:12" s="11" customFormat="1" ht="16.5" customHeight="1" x14ac:dyDescent="0.15">
      <c r="B127" s="39"/>
      <c r="C127" s="40"/>
      <c r="D127" s="40"/>
      <c r="E127" s="40"/>
      <c r="F127" s="40"/>
      <c r="G127" s="40"/>
      <c r="H127" s="38"/>
      <c r="J127" s="2"/>
      <c r="K127" s="2"/>
      <c r="L127" s="2"/>
    </row>
    <row r="128" spans="2:12" s="11" customFormat="1" ht="13.5" customHeight="1" x14ac:dyDescent="0.15">
      <c r="B128" s="39"/>
      <c r="C128" s="40"/>
      <c r="D128" s="40"/>
      <c r="E128" s="40"/>
      <c r="F128" s="40"/>
      <c r="G128" s="40"/>
      <c r="H128" s="38"/>
      <c r="J128" s="2"/>
      <c r="K128" s="2"/>
      <c r="L128" s="2"/>
    </row>
    <row r="129" spans="2:12" ht="17.75" customHeight="1" x14ac:dyDescent="0.15"/>
    <row r="130" spans="2:12" ht="17.75" customHeight="1" x14ac:dyDescent="0.2">
      <c r="B130" s="158" t="s">
        <v>278</v>
      </c>
    </row>
    <row r="131" spans="2:12" x14ac:dyDescent="0.15">
      <c r="B131" s="41"/>
    </row>
    <row r="132" spans="2:12" x14ac:dyDescent="0.15">
      <c r="B132" s="34" t="s">
        <v>279</v>
      </c>
      <c r="E132" s="34" t="s">
        <v>56</v>
      </c>
      <c r="J132" s="1"/>
      <c r="L132" s="1"/>
    </row>
    <row r="133" spans="2:12" x14ac:dyDescent="0.15">
      <c r="B133" s="34" t="s">
        <v>280</v>
      </c>
      <c r="E133" s="2" t="s">
        <v>57</v>
      </c>
    </row>
    <row r="134" spans="2:12" x14ac:dyDescent="0.15">
      <c r="B134" s="34" t="s">
        <v>281</v>
      </c>
      <c r="E134" s="2" t="s">
        <v>58</v>
      </c>
    </row>
    <row r="135" spans="2:12" x14ac:dyDescent="0.15">
      <c r="B135" s="34" t="s">
        <v>282</v>
      </c>
      <c r="E135" s="2" t="s">
        <v>59</v>
      </c>
    </row>
    <row r="136" spans="2:12" x14ac:dyDescent="0.15">
      <c r="B136" s="34" t="s">
        <v>283</v>
      </c>
    </row>
    <row r="137" spans="2:12" ht="12.75" customHeight="1" x14ac:dyDescent="0.15">
      <c r="B137" s="34" t="s">
        <v>60</v>
      </c>
    </row>
    <row r="139" spans="2:12" s="1" customFormat="1" ht="22.5" customHeight="1" x14ac:dyDescent="0.15">
      <c r="B139" s="160" t="s">
        <v>61</v>
      </c>
      <c r="C139" s="159" t="s">
        <v>62</v>
      </c>
      <c r="D139" s="159" t="s">
        <v>63</v>
      </c>
      <c r="E139" s="159" t="s">
        <v>64</v>
      </c>
      <c r="F139" s="159" t="s">
        <v>65</v>
      </c>
      <c r="G139" s="159" t="s">
        <v>66</v>
      </c>
      <c r="J139" s="2"/>
      <c r="K139" s="2"/>
      <c r="L139" s="2"/>
    </row>
    <row r="140" spans="2:12" ht="7.5" customHeight="1" x14ac:dyDescent="0.15"/>
    <row r="141" spans="2:12" x14ac:dyDescent="0.15">
      <c r="B141" s="22" t="s">
        <v>78</v>
      </c>
      <c r="C141" s="35"/>
      <c r="D141" s="35"/>
      <c r="E141" s="35"/>
      <c r="F141" s="35"/>
      <c r="G141" s="79">
        <f>SUM(C141:F141)</f>
        <v>0</v>
      </c>
    </row>
    <row r="142" spans="2:12" x14ac:dyDescent="0.15">
      <c r="B142" s="22"/>
      <c r="C142" s="35"/>
      <c r="D142" s="35"/>
      <c r="E142" s="35"/>
      <c r="F142" s="35"/>
      <c r="G142" s="79">
        <f t="shared" ref="G142:G172" si="18">SUM(C142:F142)</f>
        <v>0</v>
      </c>
    </row>
    <row r="143" spans="2:12" x14ac:dyDescent="0.15">
      <c r="B143" s="22"/>
      <c r="C143" s="35"/>
      <c r="D143" s="35"/>
      <c r="E143" s="35"/>
      <c r="F143" s="35"/>
      <c r="G143" s="79">
        <f t="shared" si="18"/>
        <v>0</v>
      </c>
    </row>
    <row r="144" spans="2:12" x14ac:dyDescent="0.15">
      <c r="B144" s="22"/>
      <c r="C144" s="35"/>
      <c r="D144" s="35"/>
      <c r="E144" s="35"/>
      <c r="F144" s="35"/>
      <c r="G144" s="79">
        <f t="shared" si="18"/>
        <v>0</v>
      </c>
    </row>
    <row r="145" spans="2:11" x14ac:dyDescent="0.15">
      <c r="B145" s="22"/>
      <c r="C145" s="35"/>
      <c r="D145" s="35"/>
      <c r="E145" s="35"/>
      <c r="F145" s="35"/>
      <c r="G145" s="79">
        <f t="shared" si="18"/>
        <v>0</v>
      </c>
    </row>
    <row r="146" spans="2:11" x14ac:dyDescent="0.15">
      <c r="B146" s="22"/>
      <c r="C146" s="35"/>
      <c r="D146" s="35"/>
      <c r="E146" s="35"/>
      <c r="F146" s="35"/>
      <c r="G146" s="79">
        <f t="shared" si="18"/>
        <v>0</v>
      </c>
    </row>
    <row r="147" spans="2:11" x14ac:dyDescent="0.15">
      <c r="B147" s="22"/>
      <c r="C147" s="35"/>
      <c r="D147" s="35"/>
      <c r="E147" s="35"/>
      <c r="F147" s="35"/>
      <c r="G147" s="79">
        <f t="shared" si="18"/>
        <v>0</v>
      </c>
    </row>
    <row r="148" spans="2:11" x14ac:dyDescent="0.15">
      <c r="B148" s="36"/>
      <c r="C148" s="35"/>
      <c r="D148" s="35"/>
      <c r="E148" s="35"/>
      <c r="F148" s="35"/>
      <c r="G148" s="79">
        <f t="shared" si="18"/>
        <v>0</v>
      </c>
    </row>
    <row r="149" spans="2:11" x14ac:dyDescent="0.15">
      <c r="B149" s="36"/>
      <c r="C149" s="35"/>
      <c r="D149" s="35"/>
      <c r="E149" s="35"/>
      <c r="F149" s="35"/>
      <c r="G149" s="79">
        <f t="shared" si="18"/>
        <v>0</v>
      </c>
    </row>
    <row r="150" spans="2:11" x14ac:dyDescent="0.15">
      <c r="B150" s="36"/>
      <c r="C150" s="35"/>
      <c r="D150" s="35"/>
      <c r="E150" s="35"/>
      <c r="F150" s="35"/>
      <c r="G150" s="79">
        <f t="shared" si="18"/>
        <v>0</v>
      </c>
    </row>
    <row r="151" spans="2:11" x14ac:dyDescent="0.15">
      <c r="B151" s="21" t="s">
        <v>68</v>
      </c>
      <c r="C151" s="81">
        <f>SUM(C141:C150)</f>
        <v>0</v>
      </c>
      <c r="D151" s="81">
        <f>SUM(D141:D150)</f>
        <v>0</v>
      </c>
      <c r="E151" s="81">
        <f>SUM(E141:E150)</f>
        <v>0</v>
      </c>
      <c r="F151" s="81">
        <f>SUM(F141:F150)</f>
        <v>0</v>
      </c>
      <c r="G151" s="80">
        <f>SUM(G141:G150)</f>
        <v>0</v>
      </c>
      <c r="H151" s="34"/>
      <c r="K151" s="11"/>
    </row>
    <row r="152" spans="2:11" x14ac:dyDescent="0.15">
      <c r="B152" s="37" t="s">
        <v>79</v>
      </c>
      <c r="C152" s="35"/>
      <c r="D152" s="35"/>
      <c r="E152" s="35"/>
      <c r="F152" s="35"/>
      <c r="G152" s="79">
        <f t="shared" si="18"/>
        <v>0</v>
      </c>
    </row>
    <row r="153" spans="2:11" x14ac:dyDescent="0.15">
      <c r="B153" s="37"/>
      <c r="C153" s="35"/>
      <c r="D153" s="35"/>
      <c r="E153" s="35"/>
      <c r="F153" s="35"/>
      <c r="G153" s="79">
        <f t="shared" si="18"/>
        <v>0</v>
      </c>
    </row>
    <row r="154" spans="2:11" x14ac:dyDescent="0.15">
      <c r="B154" s="37"/>
      <c r="C154" s="35"/>
      <c r="D154" s="35"/>
      <c r="E154" s="35"/>
      <c r="F154" s="35"/>
      <c r="G154" s="79">
        <f t="shared" si="18"/>
        <v>0</v>
      </c>
    </row>
    <row r="155" spans="2:11" x14ac:dyDescent="0.15">
      <c r="B155" s="37"/>
      <c r="C155" s="35"/>
      <c r="D155" s="35"/>
      <c r="E155" s="35"/>
      <c r="F155" s="35"/>
      <c r="G155" s="79">
        <f t="shared" si="18"/>
        <v>0</v>
      </c>
    </row>
    <row r="156" spans="2:11" x14ac:dyDescent="0.15">
      <c r="B156" s="37"/>
      <c r="C156" s="35"/>
      <c r="D156" s="35"/>
      <c r="E156" s="35"/>
      <c r="F156" s="35"/>
      <c r="G156" s="79">
        <f t="shared" si="18"/>
        <v>0</v>
      </c>
    </row>
    <row r="157" spans="2:11" x14ac:dyDescent="0.15">
      <c r="B157" s="37"/>
      <c r="C157" s="35"/>
      <c r="D157" s="35"/>
      <c r="E157" s="35"/>
      <c r="F157" s="35"/>
      <c r="G157" s="79">
        <f t="shared" si="18"/>
        <v>0</v>
      </c>
    </row>
    <row r="158" spans="2:11" x14ac:dyDescent="0.15">
      <c r="B158" s="37"/>
      <c r="C158" s="35"/>
      <c r="D158" s="35"/>
      <c r="E158" s="35"/>
      <c r="F158" s="35"/>
      <c r="G158" s="79">
        <f t="shared" si="18"/>
        <v>0</v>
      </c>
    </row>
    <row r="159" spans="2:11" x14ac:dyDescent="0.15">
      <c r="B159" s="36"/>
      <c r="C159" s="35"/>
      <c r="D159" s="35"/>
      <c r="E159" s="35"/>
      <c r="F159" s="35"/>
      <c r="G159" s="79">
        <f t="shared" si="18"/>
        <v>0</v>
      </c>
    </row>
    <row r="160" spans="2:11" x14ac:dyDescent="0.15">
      <c r="B160" s="36"/>
      <c r="C160" s="35"/>
      <c r="D160" s="35"/>
      <c r="E160" s="35"/>
      <c r="F160" s="35"/>
      <c r="G160" s="79">
        <f t="shared" si="18"/>
        <v>0</v>
      </c>
    </row>
    <row r="161" spans="2:12" x14ac:dyDescent="0.15">
      <c r="B161" s="36"/>
      <c r="C161" s="35"/>
      <c r="D161" s="35"/>
      <c r="E161" s="35"/>
      <c r="F161" s="35"/>
      <c r="G161" s="79">
        <f t="shared" si="18"/>
        <v>0</v>
      </c>
    </row>
    <row r="162" spans="2:12" x14ac:dyDescent="0.15">
      <c r="B162" s="21" t="s">
        <v>70</v>
      </c>
      <c r="C162" s="81">
        <f>SUM(C152:C161)</f>
        <v>0</v>
      </c>
      <c r="D162" s="81">
        <f>SUM(D152:D161)</f>
        <v>0</v>
      </c>
      <c r="E162" s="81">
        <f>SUM(E152:E161)</f>
        <v>0</v>
      </c>
      <c r="F162" s="81">
        <f>SUM(F152:F161)</f>
        <v>0</v>
      </c>
      <c r="G162" s="80">
        <f>SUM(G152:G161)</f>
        <v>0</v>
      </c>
      <c r="H162" s="34"/>
    </row>
    <row r="163" spans="2:12" x14ac:dyDescent="0.15">
      <c r="B163" s="37" t="s">
        <v>80</v>
      </c>
      <c r="C163" s="35"/>
      <c r="D163" s="35"/>
      <c r="E163" s="35"/>
      <c r="F163" s="35"/>
      <c r="G163" s="79">
        <f t="shared" si="18"/>
        <v>0</v>
      </c>
      <c r="H163" s="34"/>
      <c r="K163" s="1"/>
    </row>
    <row r="164" spans="2:12" x14ac:dyDescent="0.15">
      <c r="B164" s="37"/>
      <c r="C164" s="35"/>
      <c r="D164" s="35"/>
      <c r="E164" s="35"/>
      <c r="F164" s="35"/>
      <c r="G164" s="79">
        <f t="shared" si="18"/>
        <v>0</v>
      </c>
      <c r="H164" s="34"/>
    </row>
    <row r="165" spans="2:12" x14ac:dyDescent="0.15">
      <c r="B165" s="37"/>
      <c r="C165" s="35"/>
      <c r="D165" s="35"/>
      <c r="E165" s="35"/>
      <c r="F165" s="35"/>
      <c r="G165" s="79">
        <f t="shared" si="18"/>
        <v>0</v>
      </c>
      <c r="H165" s="34"/>
    </row>
    <row r="166" spans="2:12" x14ac:dyDescent="0.15">
      <c r="B166" s="37"/>
      <c r="C166" s="35"/>
      <c r="D166" s="35"/>
      <c r="E166" s="35"/>
      <c r="F166" s="35"/>
      <c r="G166" s="79">
        <f t="shared" si="18"/>
        <v>0</v>
      </c>
      <c r="H166" s="34"/>
    </row>
    <row r="167" spans="2:12" x14ac:dyDescent="0.15">
      <c r="B167" s="37"/>
      <c r="C167" s="35"/>
      <c r="D167" s="35"/>
      <c r="E167" s="35"/>
      <c r="F167" s="35"/>
      <c r="G167" s="79">
        <f t="shared" si="18"/>
        <v>0</v>
      </c>
      <c r="H167" s="34"/>
      <c r="J167" s="11"/>
      <c r="L167" s="11"/>
    </row>
    <row r="168" spans="2:12" x14ac:dyDescent="0.15">
      <c r="B168" s="37"/>
      <c r="C168" s="35"/>
      <c r="D168" s="35"/>
      <c r="E168" s="35"/>
      <c r="F168" s="35"/>
      <c r="G168" s="79">
        <f t="shared" si="18"/>
        <v>0</v>
      </c>
      <c r="H168" s="34"/>
    </row>
    <row r="169" spans="2:12" x14ac:dyDescent="0.15">
      <c r="B169" s="37"/>
      <c r="C169" s="35"/>
      <c r="D169" s="35"/>
      <c r="E169" s="35"/>
      <c r="F169" s="35"/>
      <c r="G169" s="79">
        <f t="shared" si="18"/>
        <v>0</v>
      </c>
      <c r="H169" s="34"/>
    </row>
    <row r="170" spans="2:12" x14ac:dyDescent="0.15">
      <c r="B170" s="36"/>
      <c r="C170" s="35"/>
      <c r="D170" s="35"/>
      <c r="E170" s="35"/>
      <c r="F170" s="35"/>
      <c r="G170" s="79">
        <f t="shared" si="18"/>
        <v>0</v>
      </c>
      <c r="H170" s="34"/>
    </row>
    <row r="171" spans="2:12" x14ac:dyDescent="0.15">
      <c r="B171" s="36"/>
      <c r="C171" s="35"/>
      <c r="D171" s="35"/>
      <c r="E171" s="35"/>
      <c r="F171" s="35"/>
      <c r="G171" s="79">
        <f t="shared" si="18"/>
        <v>0</v>
      </c>
      <c r="H171" s="34"/>
    </row>
    <row r="172" spans="2:12" x14ac:dyDescent="0.15">
      <c r="B172" s="36"/>
      <c r="C172" s="35"/>
      <c r="D172" s="35"/>
      <c r="E172" s="35"/>
      <c r="F172" s="35"/>
      <c r="G172" s="79">
        <f t="shared" si="18"/>
        <v>0</v>
      </c>
      <c r="H172" s="34"/>
    </row>
    <row r="173" spans="2:12" x14ac:dyDescent="0.15">
      <c r="B173" s="21" t="s">
        <v>72</v>
      </c>
      <c r="C173" s="80">
        <f>SUM(C163:C172)</f>
        <v>0</v>
      </c>
      <c r="D173" s="80">
        <f>SUM(D163:D172)</f>
        <v>0</v>
      </c>
      <c r="E173" s="80">
        <f>SUM(E163:E172)</f>
        <v>0</v>
      </c>
      <c r="F173" s="80">
        <f>SUM(F163:F172)</f>
        <v>0</v>
      </c>
      <c r="G173" s="80">
        <f>SUM(G163:G172)</f>
        <v>0</v>
      </c>
      <c r="H173" s="34"/>
    </row>
    <row r="174" spans="2:12" s="11" customFormat="1" ht="22.5" customHeight="1" x14ac:dyDescent="0.15">
      <c r="B174" s="212" t="s">
        <v>284</v>
      </c>
      <c r="C174" s="161">
        <f>+C162+C151+C173</f>
        <v>0</v>
      </c>
      <c r="D174" s="161">
        <f t="shared" ref="D174:G174" si="19">+D162+D151+D173</f>
        <v>0</v>
      </c>
      <c r="E174" s="161">
        <f t="shared" si="19"/>
        <v>0</v>
      </c>
      <c r="F174" s="161">
        <f t="shared" si="19"/>
        <v>0</v>
      </c>
      <c r="G174" s="161">
        <f t="shared" si="19"/>
        <v>0</v>
      </c>
      <c r="H174" s="38" t="s">
        <v>81</v>
      </c>
      <c r="J174" s="2"/>
      <c r="K174" s="2"/>
      <c r="L174" s="2"/>
    </row>
    <row r="177" spans="2:12" ht="16.5" customHeight="1" x14ac:dyDescent="0.15"/>
    <row r="178" spans="2:12" ht="16" x14ac:dyDescent="0.2">
      <c r="B178" s="158" t="s">
        <v>285</v>
      </c>
    </row>
    <row r="179" spans="2:12" x14ac:dyDescent="0.15">
      <c r="B179" s="33"/>
      <c r="J179" s="1"/>
      <c r="L179" s="1"/>
    </row>
    <row r="180" spans="2:12" x14ac:dyDescent="0.15">
      <c r="B180" s="34" t="s">
        <v>286</v>
      </c>
      <c r="E180" s="34" t="s">
        <v>56</v>
      </c>
    </row>
    <row r="181" spans="2:12" ht="12.75" customHeight="1" x14ac:dyDescent="0.15">
      <c r="B181" s="34" t="s">
        <v>86</v>
      </c>
      <c r="E181" s="2" t="s">
        <v>57</v>
      </c>
    </row>
    <row r="182" spans="2:12" ht="12.75" customHeight="1" x14ac:dyDescent="0.15">
      <c r="B182" s="34" t="s">
        <v>76</v>
      </c>
      <c r="E182" s="2" t="s">
        <v>58</v>
      </c>
    </row>
    <row r="183" spans="2:12" ht="12.75" customHeight="1" x14ac:dyDescent="0.15">
      <c r="B183" s="34" t="s">
        <v>317</v>
      </c>
      <c r="E183" s="2" t="s">
        <v>59</v>
      </c>
    </row>
    <row r="184" spans="2:12" ht="12.75" customHeight="1" x14ac:dyDescent="0.15">
      <c r="B184" s="2" t="s">
        <v>60</v>
      </c>
    </row>
    <row r="186" spans="2:12" s="1" customFormat="1" ht="22.5" customHeight="1" x14ac:dyDescent="0.15">
      <c r="B186" s="160" t="s">
        <v>61</v>
      </c>
      <c r="C186" s="159" t="s">
        <v>62</v>
      </c>
      <c r="D186" s="159" t="s">
        <v>63</v>
      </c>
      <c r="E186" s="159" t="s">
        <v>64</v>
      </c>
      <c r="F186" s="159" t="s">
        <v>65</v>
      </c>
      <c r="G186" s="159" t="s">
        <v>66</v>
      </c>
      <c r="J186" s="2"/>
      <c r="K186" s="2"/>
      <c r="L186" s="2"/>
    </row>
    <row r="187" spans="2:12" ht="7.5" customHeight="1" x14ac:dyDescent="0.15"/>
    <row r="188" spans="2:12" x14ac:dyDescent="0.15">
      <c r="B188" s="22" t="s">
        <v>82</v>
      </c>
      <c r="C188" s="35"/>
      <c r="D188" s="35"/>
      <c r="E188" s="35"/>
      <c r="F188" s="35"/>
      <c r="G188" s="79">
        <f>SUM(C188:F188)</f>
        <v>0</v>
      </c>
    </row>
    <row r="189" spans="2:12" x14ac:dyDescent="0.15">
      <c r="B189" s="22"/>
      <c r="C189" s="35"/>
      <c r="D189" s="35"/>
      <c r="E189" s="35"/>
      <c r="F189" s="35"/>
      <c r="G189" s="79">
        <f t="shared" ref="G189:G219" si="20">SUM(C189:F189)</f>
        <v>0</v>
      </c>
    </row>
    <row r="190" spans="2:12" x14ac:dyDescent="0.15">
      <c r="B190" s="22"/>
      <c r="C190" s="35"/>
      <c r="D190" s="35"/>
      <c r="E190" s="35"/>
      <c r="F190" s="35"/>
      <c r="G190" s="79">
        <f t="shared" si="20"/>
        <v>0</v>
      </c>
    </row>
    <row r="191" spans="2:12" x14ac:dyDescent="0.15">
      <c r="B191" s="22"/>
      <c r="C191" s="35"/>
      <c r="D191" s="35"/>
      <c r="E191" s="35"/>
      <c r="F191" s="35"/>
      <c r="G191" s="79">
        <f t="shared" si="20"/>
        <v>0</v>
      </c>
    </row>
    <row r="192" spans="2:12" x14ac:dyDescent="0.15">
      <c r="B192" s="22"/>
      <c r="C192" s="35"/>
      <c r="D192" s="35"/>
      <c r="E192" s="35"/>
      <c r="F192" s="35"/>
      <c r="G192" s="79">
        <f t="shared" si="20"/>
        <v>0</v>
      </c>
    </row>
    <row r="193" spans="2:11" x14ac:dyDescent="0.15">
      <c r="B193" s="22"/>
      <c r="C193" s="35"/>
      <c r="D193" s="35"/>
      <c r="E193" s="35"/>
      <c r="F193" s="35"/>
      <c r="G193" s="79">
        <f t="shared" si="20"/>
        <v>0</v>
      </c>
    </row>
    <row r="194" spans="2:11" x14ac:dyDescent="0.15">
      <c r="B194" s="22"/>
      <c r="C194" s="35"/>
      <c r="D194" s="35"/>
      <c r="E194" s="35"/>
      <c r="F194" s="35"/>
      <c r="G194" s="79">
        <f t="shared" si="20"/>
        <v>0</v>
      </c>
    </row>
    <row r="195" spans="2:11" x14ac:dyDescent="0.15">
      <c r="B195" s="22"/>
      <c r="C195" s="35"/>
      <c r="D195" s="35"/>
      <c r="E195" s="35"/>
      <c r="F195" s="35"/>
      <c r="G195" s="79">
        <f t="shared" si="20"/>
        <v>0</v>
      </c>
    </row>
    <row r="196" spans="2:11" x14ac:dyDescent="0.15">
      <c r="B196" s="22"/>
      <c r="C196" s="35"/>
      <c r="D196" s="35"/>
      <c r="E196" s="35"/>
      <c r="F196" s="35"/>
      <c r="G196" s="79">
        <f t="shared" si="20"/>
        <v>0</v>
      </c>
    </row>
    <row r="197" spans="2:11" x14ac:dyDescent="0.15">
      <c r="B197" s="22"/>
      <c r="C197" s="35"/>
      <c r="D197" s="35"/>
      <c r="E197" s="35"/>
      <c r="F197" s="35"/>
      <c r="G197" s="79">
        <f t="shared" si="20"/>
        <v>0</v>
      </c>
    </row>
    <row r="198" spans="2:11" x14ac:dyDescent="0.15">
      <c r="B198" s="42" t="s">
        <v>68</v>
      </c>
      <c r="C198" s="81">
        <f>SUM(C188:C197)</f>
        <v>0</v>
      </c>
      <c r="D198" s="81">
        <f>SUM(D188:D197)</f>
        <v>0</v>
      </c>
      <c r="E198" s="81">
        <f>SUM(E188:E197)</f>
        <v>0</v>
      </c>
      <c r="F198" s="81">
        <f>SUM(F188:F197)</f>
        <v>0</v>
      </c>
      <c r="G198" s="80">
        <f>SUM(G188:G197)</f>
        <v>0</v>
      </c>
      <c r="H198" s="34"/>
      <c r="K198" s="11"/>
    </row>
    <row r="199" spans="2:11" x14ac:dyDescent="0.15">
      <c r="B199" s="37" t="s">
        <v>83</v>
      </c>
      <c r="C199" s="35"/>
      <c r="D199" s="35"/>
      <c r="E199" s="35"/>
      <c r="F199" s="35"/>
      <c r="G199" s="79">
        <f t="shared" si="20"/>
        <v>0</v>
      </c>
      <c r="K199" s="10"/>
    </row>
    <row r="200" spans="2:11" x14ac:dyDescent="0.15">
      <c r="B200" s="37"/>
      <c r="C200" s="35"/>
      <c r="D200" s="35"/>
      <c r="E200" s="35"/>
      <c r="F200" s="35"/>
      <c r="G200" s="79">
        <f t="shared" si="20"/>
        <v>0</v>
      </c>
      <c r="K200" s="10"/>
    </row>
    <row r="201" spans="2:11" x14ac:dyDescent="0.15">
      <c r="B201" s="37"/>
      <c r="C201" s="35"/>
      <c r="D201" s="35"/>
      <c r="E201" s="35"/>
      <c r="F201" s="35"/>
      <c r="G201" s="79">
        <f t="shared" si="20"/>
        <v>0</v>
      </c>
      <c r="K201" s="10"/>
    </row>
    <row r="202" spans="2:11" x14ac:dyDescent="0.15">
      <c r="B202" s="37"/>
      <c r="C202" s="35"/>
      <c r="D202" s="35"/>
      <c r="E202" s="35"/>
      <c r="F202" s="35"/>
      <c r="G202" s="79">
        <f t="shared" si="20"/>
        <v>0</v>
      </c>
    </row>
    <row r="203" spans="2:11" x14ac:dyDescent="0.15">
      <c r="B203" s="37"/>
      <c r="C203" s="35"/>
      <c r="D203" s="35"/>
      <c r="E203" s="35"/>
      <c r="F203" s="35"/>
      <c r="G203" s="79">
        <f t="shared" si="20"/>
        <v>0</v>
      </c>
    </row>
    <row r="204" spans="2:11" x14ac:dyDescent="0.15">
      <c r="B204" s="37"/>
      <c r="C204" s="35"/>
      <c r="D204" s="35"/>
      <c r="E204" s="35"/>
      <c r="F204" s="35"/>
      <c r="G204" s="79">
        <f t="shared" si="20"/>
        <v>0</v>
      </c>
    </row>
    <row r="205" spans="2:11" x14ac:dyDescent="0.15">
      <c r="B205" s="37"/>
      <c r="C205" s="35"/>
      <c r="D205" s="35"/>
      <c r="E205" s="35"/>
      <c r="F205" s="35"/>
      <c r="G205" s="79">
        <f t="shared" si="20"/>
        <v>0</v>
      </c>
    </row>
    <row r="206" spans="2:11" x14ac:dyDescent="0.15">
      <c r="B206" s="36"/>
      <c r="C206" s="35"/>
      <c r="D206" s="35"/>
      <c r="E206" s="35"/>
      <c r="F206" s="35"/>
      <c r="G206" s="79">
        <f t="shared" si="20"/>
        <v>0</v>
      </c>
    </row>
    <row r="207" spans="2:11" x14ac:dyDescent="0.15">
      <c r="B207" s="36"/>
      <c r="C207" s="35"/>
      <c r="D207" s="35"/>
      <c r="E207" s="35"/>
      <c r="F207" s="35"/>
      <c r="G207" s="79">
        <f t="shared" si="20"/>
        <v>0</v>
      </c>
    </row>
    <row r="208" spans="2:11" x14ac:dyDescent="0.15">
      <c r="B208" s="36"/>
      <c r="C208" s="35"/>
      <c r="D208" s="35"/>
      <c r="E208" s="35"/>
      <c r="F208" s="35"/>
      <c r="G208" s="79">
        <f t="shared" si="20"/>
        <v>0</v>
      </c>
    </row>
    <row r="209" spans="1:12" x14ac:dyDescent="0.15">
      <c r="B209" s="21" t="s">
        <v>70</v>
      </c>
      <c r="C209" s="81">
        <f>SUM(C199:C208)</f>
        <v>0</v>
      </c>
      <c r="D209" s="81">
        <f>SUM(D199:D208)</f>
        <v>0</v>
      </c>
      <c r="E209" s="81">
        <f>SUM(E199:E208)</f>
        <v>0</v>
      </c>
      <c r="F209" s="81">
        <f>SUM(F199:F208)</f>
        <v>0</v>
      </c>
      <c r="G209" s="80">
        <f>SUM(G199:G208)</f>
        <v>0</v>
      </c>
      <c r="H209" s="34"/>
    </row>
    <row r="210" spans="1:12" x14ac:dyDescent="0.15">
      <c r="B210" s="37" t="s">
        <v>84</v>
      </c>
      <c r="C210" s="35"/>
      <c r="D210" s="35"/>
      <c r="E210" s="35"/>
      <c r="F210" s="35"/>
      <c r="G210" s="79">
        <f t="shared" si="20"/>
        <v>0</v>
      </c>
      <c r="H210" s="34"/>
      <c r="K210" s="1"/>
    </row>
    <row r="211" spans="1:12" x14ac:dyDescent="0.15">
      <c r="B211" s="37"/>
      <c r="C211" s="35"/>
      <c r="D211" s="35"/>
      <c r="E211" s="35"/>
      <c r="F211" s="35"/>
      <c r="G211" s="79">
        <f t="shared" si="20"/>
        <v>0</v>
      </c>
      <c r="H211" s="34"/>
    </row>
    <row r="212" spans="1:12" x14ac:dyDescent="0.15">
      <c r="B212" s="37"/>
      <c r="C212" s="35"/>
      <c r="D212" s="35"/>
      <c r="E212" s="35"/>
      <c r="F212" s="35"/>
      <c r="G212" s="79">
        <f t="shared" si="20"/>
        <v>0</v>
      </c>
      <c r="H212" s="34"/>
    </row>
    <row r="213" spans="1:12" x14ac:dyDescent="0.15">
      <c r="B213" s="37"/>
      <c r="C213" s="35"/>
      <c r="D213" s="35"/>
      <c r="E213" s="35"/>
      <c r="F213" s="35"/>
      <c r="G213" s="79">
        <f t="shared" si="20"/>
        <v>0</v>
      </c>
      <c r="H213" s="34"/>
    </row>
    <row r="214" spans="1:12" x14ac:dyDescent="0.15">
      <c r="B214" s="37"/>
      <c r="C214" s="35"/>
      <c r="D214" s="35"/>
      <c r="E214" s="35"/>
      <c r="F214" s="35"/>
      <c r="G214" s="79">
        <f t="shared" si="20"/>
        <v>0</v>
      </c>
      <c r="H214" s="34"/>
      <c r="J214" s="11"/>
      <c r="L214" s="11"/>
    </row>
    <row r="215" spans="1:12" x14ac:dyDescent="0.15">
      <c r="B215" s="37"/>
      <c r="C215" s="35"/>
      <c r="D215" s="35"/>
      <c r="E215" s="35"/>
      <c r="F215" s="35"/>
      <c r="G215" s="79">
        <f t="shared" si="20"/>
        <v>0</v>
      </c>
      <c r="H215" s="34"/>
      <c r="J215" s="10"/>
      <c r="L215" s="10"/>
    </row>
    <row r="216" spans="1:12" x14ac:dyDescent="0.15">
      <c r="B216" s="37"/>
      <c r="C216" s="35"/>
      <c r="D216" s="35"/>
      <c r="E216" s="35"/>
      <c r="F216" s="35"/>
      <c r="G216" s="79">
        <f t="shared" si="20"/>
        <v>0</v>
      </c>
      <c r="H216" s="34"/>
      <c r="J216" s="10"/>
      <c r="L216" s="10"/>
    </row>
    <row r="217" spans="1:12" x14ac:dyDescent="0.15">
      <c r="B217" s="36"/>
      <c r="C217" s="35"/>
      <c r="D217" s="35"/>
      <c r="E217" s="35"/>
      <c r="F217" s="35"/>
      <c r="G217" s="79">
        <f t="shared" si="20"/>
        <v>0</v>
      </c>
      <c r="H217" s="34"/>
      <c r="J217" s="10"/>
      <c r="L217" s="10"/>
    </row>
    <row r="218" spans="1:12" x14ac:dyDescent="0.15">
      <c r="B218" s="36"/>
      <c r="C218" s="35"/>
      <c r="D218" s="35"/>
      <c r="E218" s="35"/>
      <c r="F218" s="35"/>
      <c r="G218" s="79">
        <f t="shared" si="20"/>
        <v>0</v>
      </c>
      <c r="H218" s="34"/>
    </row>
    <row r="219" spans="1:12" x14ac:dyDescent="0.15">
      <c r="B219" s="36"/>
      <c r="C219" s="35"/>
      <c r="D219" s="35"/>
      <c r="E219" s="35"/>
      <c r="F219" s="35"/>
      <c r="G219" s="79">
        <f t="shared" si="20"/>
        <v>0</v>
      </c>
      <c r="H219" s="34"/>
    </row>
    <row r="220" spans="1:12" x14ac:dyDescent="0.15">
      <c r="B220" s="21" t="s">
        <v>72</v>
      </c>
      <c r="C220" s="80">
        <f>SUM(C210:C219)</f>
        <v>0</v>
      </c>
      <c r="D220" s="80">
        <f>SUM(D210:D219)</f>
        <v>0</v>
      </c>
      <c r="E220" s="80">
        <f>SUM(E210:E219)</f>
        <v>0</v>
      </c>
      <c r="F220" s="80">
        <f>SUM(F210:F219)</f>
        <v>0</v>
      </c>
      <c r="G220" s="80">
        <f>SUM(G210:G219)</f>
        <v>0</v>
      </c>
      <c r="H220" s="34"/>
    </row>
    <row r="221" spans="1:12" s="11" customFormat="1" ht="19.5" customHeight="1" x14ac:dyDescent="0.15">
      <c r="B221" s="212" t="s">
        <v>91</v>
      </c>
      <c r="C221" s="161">
        <f>+C198+C209+C220</f>
        <v>0</v>
      </c>
      <c r="D221" s="161">
        <f t="shared" ref="D221:G221" si="21">+D198+D209+D220</f>
        <v>0</v>
      </c>
      <c r="E221" s="161">
        <f>+E198+E209+E220</f>
        <v>0</v>
      </c>
      <c r="F221" s="161">
        <f>+F198+F209+F220</f>
        <v>0</v>
      </c>
      <c r="G221" s="161">
        <f t="shared" si="21"/>
        <v>0</v>
      </c>
      <c r="H221" s="38" t="s">
        <v>85</v>
      </c>
      <c r="J221" s="2"/>
      <c r="K221" s="2"/>
      <c r="L221" s="2"/>
    </row>
    <row r="222" spans="1:12" s="10" customFormat="1" ht="19.5" customHeight="1" x14ac:dyDescent="0.15">
      <c r="A222" s="43"/>
      <c r="B222" s="43"/>
      <c r="C222" s="43"/>
      <c r="D222" s="43"/>
      <c r="E222" s="43"/>
      <c r="F222" s="43"/>
      <c r="G222" s="43"/>
      <c r="H222" s="43"/>
      <c r="J222" s="2"/>
      <c r="K222" s="2"/>
      <c r="L222" s="2"/>
    </row>
    <row r="223" spans="1:12" s="10" customFormat="1" ht="19.5" customHeight="1" x14ac:dyDescent="0.15">
      <c r="A223" s="43"/>
      <c r="B223" s="43"/>
      <c r="C223" s="43"/>
      <c r="D223" s="43"/>
      <c r="E223" s="43"/>
      <c r="F223" s="43"/>
      <c r="G223" s="43"/>
      <c r="H223" s="43"/>
      <c r="J223" s="2"/>
      <c r="K223" s="2"/>
      <c r="L223" s="2"/>
    </row>
    <row r="224" spans="1:12" s="10" customFormat="1" ht="19.5" customHeight="1" x14ac:dyDescent="0.15">
      <c r="A224" s="43"/>
      <c r="B224" s="43"/>
      <c r="C224" s="43"/>
      <c r="D224" s="43"/>
      <c r="E224" s="43"/>
      <c r="F224" s="43"/>
      <c r="G224" s="43"/>
      <c r="H224" s="43"/>
      <c r="J224" s="2"/>
      <c r="K224" s="2"/>
      <c r="L224" s="2"/>
    </row>
    <row r="225" spans="2:12" ht="16.5" customHeight="1" x14ac:dyDescent="0.2">
      <c r="B225" s="158" t="s">
        <v>287</v>
      </c>
      <c r="E225" s="34" t="s">
        <v>56</v>
      </c>
    </row>
    <row r="226" spans="2:12" x14ac:dyDescent="0.15">
      <c r="B226" s="41"/>
      <c r="E226" s="2" t="s">
        <v>57</v>
      </c>
      <c r="J226" s="1"/>
      <c r="L226" s="1"/>
    </row>
    <row r="227" spans="2:12" x14ac:dyDescent="0.15">
      <c r="B227" s="34" t="s">
        <v>288</v>
      </c>
      <c r="E227" s="2" t="s">
        <v>58</v>
      </c>
    </row>
    <row r="228" spans="2:12" ht="12.75" customHeight="1" x14ac:dyDescent="0.15">
      <c r="B228" s="34" t="s">
        <v>289</v>
      </c>
      <c r="E228" s="2" t="s">
        <v>59</v>
      </c>
    </row>
    <row r="229" spans="2:12" ht="12.75" customHeight="1" x14ac:dyDescent="0.15">
      <c r="B229" s="34" t="s">
        <v>282</v>
      </c>
    </row>
    <row r="230" spans="2:12" ht="12.75" customHeight="1" x14ac:dyDescent="0.15">
      <c r="B230" s="34" t="s">
        <v>316</v>
      </c>
    </row>
    <row r="231" spans="2:12" x14ac:dyDescent="0.15">
      <c r="B231" s="2" t="s">
        <v>60</v>
      </c>
    </row>
    <row r="233" spans="2:12" s="1" customFormat="1" ht="22.5" customHeight="1" x14ac:dyDescent="0.15">
      <c r="B233" s="160" t="s">
        <v>61</v>
      </c>
      <c r="C233" s="159" t="s">
        <v>62</v>
      </c>
      <c r="D233" s="159" t="s">
        <v>63</v>
      </c>
      <c r="E233" s="159" t="s">
        <v>64</v>
      </c>
      <c r="F233" s="159" t="s">
        <v>65</v>
      </c>
      <c r="G233" s="159" t="s">
        <v>66</v>
      </c>
      <c r="J233" s="2"/>
      <c r="K233" s="2"/>
      <c r="L233" s="2"/>
    </row>
    <row r="234" spans="2:12" ht="7.5" customHeight="1" x14ac:dyDescent="0.15"/>
    <row r="235" spans="2:12" ht="13.5" customHeight="1" x14ac:dyDescent="0.15">
      <c r="B235" s="22" t="s">
        <v>87</v>
      </c>
      <c r="C235" s="35"/>
      <c r="D235" s="35"/>
      <c r="E235" s="35"/>
      <c r="F235" s="35"/>
      <c r="G235" s="79">
        <f>SUM(C235:F235)</f>
        <v>0</v>
      </c>
      <c r="H235" s="249"/>
      <c r="I235" s="249"/>
    </row>
    <row r="236" spans="2:12" ht="13.5" customHeight="1" x14ac:dyDescent="0.15">
      <c r="B236" s="22"/>
      <c r="C236" s="35"/>
      <c r="D236" s="35"/>
      <c r="E236" s="35"/>
      <c r="F236" s="35"/>
      <c r="G236" s="79">
        <f t="shared" ref="G236:G266" si="22">SUM(C236:F236)</f>
        <v>0</v>
      </c>
      <c r="H236" s="249"/>
      <c r="I236" s="249"/>
    </row>
    <row r="237" spans="2:12" ht="13.5" customHeight="1" x14ac:dyDescent="0.15">
      <c r="B237" s="22"/>
      <c r="C237" s="35"/>
      <c r="D237" s="35"/>
      <c r="E237" s="35"/>
      <c r="F237" s="35"/>
      <c r="G237" s="79">
        <f t="shared" si="22"/>
        <v>0</v>
      </c>
      <c r="H237" s="249"/>
      <c r="I237" s="249"/>
    </row>
    <row r="238" spans="2:12" ht="13.5" customHeight="1" x14ac:dyDescent="0.15">
      <c r="B238" s="22"/>
      <c r="C238" s="35"/>
      <c r="D238" s="35"/>
      <c r="E238" s="35"/>
      <c r="F238" s="35"/>
      <c r="G238" s="79">
        <f t="shared" si="22"/>
        <v>0</v>
      </c>
      <c r="H238" s="249"/>
      <c r="I238" s="249"/>
    </row>
    <row r="239" spans="2:12" ht="13.5" customHeight="1" x14ac:dyDescent="0.15">
      <c r="B239" s="22"/>
      <c r="C239" s="35"/>
      <c r="D239" s="35"/>
      <c r="E239" s="35"/>
      <c r="F239" s="35"/>
      <c r="G239" s="79">
        <f t="shared" si="22"/>
        <v>0</v>
      </c>
      <c r="H239" s="249"/>
      <c r="I239" s="249"/>
    </row>
    <row r="240" spans="2:12" ht="13.5" customHeight="1" x14ac:dyDescent="0.15">
      <c r="B240" s="22"/>
      <c r="C240" s="35"/>
      <c r="D240" s="35"/>
      <c r="E240" s="35"/>
      <c r="F240" s="35"/>
      <c r="G240" s="79">
        <f t="shared" si="22"/>
        <v>0</v>
      </c>
      <c r="H240" s="249"/>
      <c r="I240" s="249"/>
    </row>
    <row r="241" spans="2:11" ht="13.5" customHeight="1" x14ac:dyDescent="0.15">
      <c r="B241" s="22"/>
      <c r="C241" s="35"/>
      <c r="D241" s="35"/>
      <c r="E241" s="35"/>
      <c r="F241" s="35"/>
      <c r="G241" s="79">
        <f t="shared" si="22"/>
        <v>0</v>
      </c>
      <c r="H241" s="249"/>
      <c r="I241" s="249"/>
    </row>
    <row r="242" spans="2:11" ht="13.5" customHeight="1" x14ac:dyDescent="0.15">
      <c r="B242" s="22"/>
      <c r="C242" s="35"/>
      <c r="D242" s="35"/>
      <c r="E242" s="35"/>
      <c r="F242" s="35"/>
      <c r="G242" s="79">
        <f t="shared" si="22"/>
        <v>0</v>
      </c>
      <c r="H242" s="249"/>
      <c r="I242" s="249"/>
    </row>
    <row r="243" spans="2:11" ht="13.5" customHeight="1" x14ac:dyDescent="0.15">
      <c r="B243" s="22"/>
      <c r="C243" s="35"/>
      <c r="D243" s="35"/>
      <c r="E243" s="35"/>
      <c r="F243" s="35"/>
      <c r="G243" s="79">
        <f t="shared" si="22"/>
        <v>0</v>
      </c>
      <c r="H243" s="249"/>
      <c r="I243" s="249"/>
    </row>
    <row r="244" spans="2:11" ht="13.5" customHeight="1" x14ac:dyDescent="0.15">
      <c r="B244" s="22"/>
      <c r="C244" s="35"/>
      <c r="D244" s="35"/>
      <c r="E244" s="35"/>
      <c r="F244" s="35"/>
      <c r="G244" s="79">
        <f t="shared" si="22"/>
        <v>0</v>
      </c>
      <c r="H244" s="249"/>
      <c r="I244" s="249"/>
    </row>
    <row r="245" spans="2:11" ht="13.5" customHeight="1" x14ac:dyDescent="0.15">
      <c r="B245" s="21" t="s">
        <v>68</v>
      </c>
      <c r="C245" s="81">
        <f>SUM(C235:C244)</f>
        <v>0</v>
      </c>
      <c r="D245" s="81">
        <f>SUM(D235:D244)</f>
        <v>0</v>
      </c>
      <c r="E245" s="82">
        <f>SUM(E235:E244)</f>
        <v>0</v>
      </c>
      <c r="F245" s="82">
        <f>SUM(F235:F244)</f>
        <v>0</v>
      </c>
      <c r="G245" s="80">
        <f>SUM(G235:G244)</f>
        <v>0</v>
      </c>
      <c r="H245" s="249"/>
      <c r="I245" s="249"/>
      <c r="K245" s="1"/>
    </row>
    <row r="246" spans="2:11" ht="13.5" customHeight="1" x14ac:dyDescent="0.15">
      <c r="B246" s="37" t="s">
        <v>88</v>
      </c>
      <c r="C246" s="35"/>
      <c r="D246" s="35"/>
      <c r="E246" s="35"/>
      <c r="F246" s="35"/>
      <c r="G246" s="79">
        <f t="shared" si="22"/>
        <v>0</v>
      </c>
      <c r="H246" s="249"/>
      <c r="I246" s="249"/>
    </row>
    <row r="247" spans="2:11" ht="13.5" customHeight="1" x14ac:dyDescent="0.15">
      <c r="B247" s="37"/>
      <c r="C247" s="35"/>
      <c r="D247" s="35"/>
      <c r="E247" s="35"/>
      <c r="F247" s="35"/>
      <c r="G247" s="79">
        <f t="shared" si="22"/>
        <v>0</v>
      </c>
      <c r="H247" s="249"/>
      <c r="I247" s="249"/>
    </row>
    <row r="248" spans="2:11" ht="13.5" customHeight="1" x14ac:dyDescent="0.15">
      <c r="B248" s="37"/>
      <c r="C248" s="35"/>
      <c r="D248" s="35"/>
      <c r="E248" s="35"/>
      <c r="F248" s="35"/>
      <c r="G248" s="79">
        <f t="shared" si="22"/>
        <v>0</v>
      </c>
      <c r="H248" s="249"/>
      <c r="I248" s="249"/>
    </row>
    <row r="249" spans="2:11" ht="13.5" customHeight="1" x14ac:dyDescent="0.15">
      <c r="B249" s="37"/>
      <c r="C249" s="35"/>
      <c r="D249" s="35"/>
      <c r="E249" s="35"/>
      <c r="F249" s="35"/>
      <c r="G249" s="79">
        <f t="shared" si="22"/>
        <v>0</v>
      </c>
      <c r="H249" s="249"/>
      <c r="I249" s="249"/>
    </row>
    <row r="250" spans="2:11" ht="13.5" customHeight="1" x14ac:dyDescent="0.15">
      <c r="B250" s="37"/>
      <c r="C250" s="35"/>
      <c r="D250" s="35"/>
      <c r="E250" s="35"/>
      <c r="F250" s="35"/>
      <c r="G250" s="79">
        <f t="shared" si="22"/>
        <v>0</v>
      </c>
      <c r="H250" s="249"/>
      <c r="I250" s="249"/>
    </row>
    <row r="251" spans="2:11" ht="13.5" customHeight="1" x14ac:dyDescent="0.15">
      <c r="B251" s="37"/>
      <c r="C251" s="35"/>
      <c r="D251" s="35"/>
      <c r="E251" s="35"/>
      <c r="F251" s="35"/>
      <c r="G251" s="79">
        <f t="shared" si="22"/>
        <v>0</v>
      </c>
      <c r="H251" s="249"/>
      <c r="I251" s="249"/>
    </row>
    <row r="252" spans="2:11" ht="13.5" customHeight="1" x14ac:dyDescent="0.15">
      <c r="B252" s="37"/>
      <c r="C252" s="35"/>
      <c r="D252" s="35"/>
      <c r="E252" s="35"/>
      <c r="F252" s="35"/>
      <c r="G252" s="79">
        <f t="shared" si="22"/>
        <v>0</v>
      </c>
      <c r="H252" s="249"/>
      <c r="I252" s="249"/>
      <c r="K252" s="1"/>
    </row>
    <row r="253" spans="2:11" ht="13.5" customHeight="1" x14ac:dyDescent="0.15">
      <c r="B253" s="36"/>
      <c r="C253" s="35"/>
      <c r="D253" s="35"/>
      <c r="E253" s="35"/>
      <c r="F253" s="35"/>
      <c r="G253" s="79">
        <f t="shared" si="22"/>
        <v>0</v>
      </c>
      <c r="H253" s="249"/>
      <c r="I253" s="249"/>
    </row>
    <row r="254" spans="2:11" ht="13.5" customHeight="1" x14ac:dyDescent="0.15">
      <c r="B254" s="36"/>
      <c r="C254" s="35"/>
      <c r="D254" s="35"/>
      <c r="E254" s="35"/>
      <c r="F254" s="35"/>
      <c r="G254" s="79">
        <f t="shared" si="22"/>
        <v>0</v>
      </c>
      <c r="H254" s="249"/>
      <c r="I254" s="249"/>
    </row>
    <row r="255" spans="2:11" ht="13.5" customHeight="1" x14ac:dyDescent="0.15">
      <c r="B255" s="36"/>
      <c r="C255" s="35"/>
      <c r="D255" s="35"/>
      <c r="E255" s="35"/>
      <c r="F255" s="35"/>
      <c r="G255" s="79">
        <f t="shared" si="22"/>
        <v>0</v>
      </c>
      <c r="H255" s="249"/>
      <c r="I255" s="249"/>
    </row>
    <row r="256" spans="2:11" ht="13.5" customHeight="1" x14ac:dyDescent="0.15">
      <c r="B256" s="21" t="s">
        <v>70</v>
      </c>
      <c r="C256" s="81">
        <f>SUM(C246:C255)</f>
        <v>0</v>
      </c>
      <c r="D256" s="81">
        <f>SUM(D246:D255)</f>
        <v>0</v>
      </c>
      <c r="E256" s="82">
        <f>SUM(E246:E255)</f>
        <v>0</v>
      </c>
      <c r="F256" s="82">
        <f>SUM(F246:F255)</f>
        <v>0</v>
      </c>
      <c r="G256" s="80">
        <f>SUM(G246:G255)</f>
        <v>0</v>
      </c>
      <c r="H256" s="249"/>
      <c r="I256" s="249"/>
    </row>
    <row r="257" spans="1:12" ht="13.5" customHeight="1" x14ac:dyDescent="0.15">
      <c r="B257" s="37" t="s">
        <v>89</v>
      </c>
      <c r="C257" s="35"/>
      <c r="D257" s="35"/>
      <c r="E257" s="35"/>
      <c r="F257" s="35"/>
      <c r="G257" s="79">
        <f t="shared" si="22"/>
        <v>0</v>
      </c>
      <c r="H257" s="249"/>
      <c r="I257" s="249"/>
      <c r="K257" s="1"/>
    </row>
    <row r="258" spans="1:12" ht="13.5" customHeight="1" x14ac:dyDescent="0.15">
      <c r="B258" s="37"/>
      <c r="C258" s="35"/>
      <c r="D258" s="35"/>
      <c r="E258" s="35"/>
      <c r="F258" s="35"/>
      <c r="G258" s="79">
        <f t="shared" si="22"/>
        <v>0</v>
      </c>
      <c r="H258" s="249"/>
      <c r="I258" s="249"/>
    </row>
    <row r="259" spans="1:12" ht="13.5" customHeight="1" x14ac:dyDescent="0.15">
      <c r="B259" s="37"/>
      <c r="C259" s="35"/>
      <c r="D259" s="35"/>
      <c r="E259" s="35"/>
      <c r="F259" s="35"/>
      <c r="G259" s="79">
        <f t="shared" si="22"/>
        <v>0</v>
      </c>
      <c r="H259" s="249"/>
      <c r="I259" s="249"/>
    </row>
    <row r="260" spans="1:12" ht="13.5" customHeight="1" x14ac:dyDescent="0.15">
      <c r="B260" s="37"/>
      <c r="C260" s="35"/>
      <c r="D260" s="35"/>
      <c r="E260" s="35"/>
      <c r="F260" s="35"/>
      <c r="G260" s="79">
        <f t="shared" si="22"/>
        <v>0</v>
      </c>
      <c r="H260" s="249"/>
      <c r="I260" s="249"/>
    </row>
    <row r="261" spans="1:12" ht="13.5" customHeight="1" x14ac:dyDescent="0.15">
      <c r="B261" s="37"/>
      <c r="C261" s="35"/>
      <c r="D261" s="35"/>
      <c r="E261" s="35"/>
      <c r="F261" s="35"/>
      <c r="G261" s="79">
        <f t="shared" si="22"/>
        <v>0</v>
      </c>
      <c r="H261" s="249"/>
      <c r="I261" s="249"/>
      <c r="J261" s="1"/>
      <c r="L261" s="1"/>
    </row>
    <row r="262" spans="1:12" ht="13.5" customHeight="1" x14ac:dyDescent="0.15">
      <c r="B262" s="37"/>
      <c r="C262" s="35"/>
      <c r="D262" s="35"/>
      <c r="E262" s="35"/>
      <c r="F262" s="35"/>
      <c r="G262" s="79">
        <f t="shared" si="22"/>
        <v>0</v>
      </c>
      <c r="H262" s="249"/>
      <c r="I262" s="249"/>
    </row>
    <row r="263" spans="1:12" ht="13.5" customHeight="1" x14ac:dyDescent="0.15">
      <c r="B263" s="37"/>
      <c r="C263" s="35"/>
      <c r="D263" s="35"/>
      <c r="E263" s="35"/>
      <c r="F263" s="35"/>
      <c r="G263" s="79">
        <f t="shared" si="22"/>
        <v>0</v>
      </c>
      <c r="H263" s="249"/>
      <c r="I263" s="249"/>
    </row>
    <row r="264" spans="1:12" ht="13.5" customHeight="1" x14ac:dyDescent="0.15">
      <c r="B264" s="36"/>
      <c r="C264" s="35"/>
      <c r="D264" s="35"/>
      <c r="E264" s="35"/>
      <c r="F264" s="35"/>
      <c r="G264" s="79">
        <f t="shared" si="22"/>
        <v>0</v>
      </c>
      <c r="H264" s="249"/>
      <c r="I264" s="249"/>
    </row>
    <row r="265" spans="1:12" ht="13.5" customHeight="1" x14ac:dyDescent="0.15">
      <c r="B265" s="36"/>
      <c r="C265" s="35"/>
      <c r="D265" s="35"/>
      <c r="E265" s="35"/>
      <c r="F265" s="35"/>
      <c r="G265" s="79">
        <f t="shared" si="22"/>
        <v>0</v>
      </c>
      <c r="H265" s="249"/>
      <c r="I265" s="249"/>
    </row>
    <row r="266" spans="1:12" ht="13.5" customHeight="1" x14ac:dyDescent="0.15">
      <c r="B266" s="36"/>
      <c r="C266" s="35"/>
      <c r="D266" s="35"/>
      <c r="E266" s="35"/>
      <c r="F266" s="35"/>
      <c r="G266" s="79">
        <f t="shared" si="22"/>
        <v>0</v>
      </c>
      <c r="H266" s="249"/>
      <c r="I266" s="249"/>
    </row>
    <row r="267" spans="1:12" ht="14.25" customHeight="1" x14ac:dyDescent="0.15">
      <c r="B267" s="21" t="s">
        <v>90</v>
      </c>
      <c r="C267" s="80">
        <f>SUM(C257:C266)</f>
        <v>0</v>
      </c>
      <c r="D267" s="80">
        <f>SUM(D257:D266)</f>
        <v>0</v>
      </c>
      <c r="E267" s="83">
        <f>SUM(E257:E266)</f>
        <v>0</v>
      </c>
      <c r="F267" s="83">
        <f>SUM(F257:F266)</f>
        <v>0</v>
      </c>
      <c r="G267" s="80">
        <f>SUM(G257:G266)</f>
        <v>0</v>
      </c>
      <c r="H267" s="249"/>
      <c r="I267" s="249"/>
    </row>
    <row r="268" spans="1:12" s="1" customFormat="1" ht="24" customHeight="1" x14ac:dyDescent="0.15">
      <c r="B268" s="212" t="s">
        <v>290</v>
      </c>
      <c r="C268" s="161">
        <f>+C245+C256+C267</f>
        <v>0</v>
      </c>
      <c r="D268" s="161">
        <f t="shared" ref="D268:G268" si="23">+D245+D256+D267</f>
        <v>0</v>
      </c>
      <c r="E268" s="161">
        <f t="shared" si="23"/>
        <v>0</v>
      </c>
      <c r="F268" s="161">
        <f t="shared" si="23"/>
        <v>0</v>
      </c>
      <c r="G268" s="161">
        <f t="shared" si="23"/>
        <v>0</v>
      </c>
      <c r="H268" s="38" t="s">
        <v>92</v>
      </c>
      <c r="K268" s="2"/>
    </row>
    <row r="269" spans="1:12" ht="24" customHeight="1" x14ac:dyDescent="0.15">
      <c r="B269" s="43"/>
      <c r="C269" s="43"/>
      <c r="D269" s="43"/>
      <c r="E269" s="43"/>
      <c r="F269" s="43"/>
      <c r="G269" s="43"/>
      <c r="H269" s="43"/>
    </row>
    <row r="271" spans="1:12" ht="16" x14ac:dyDescent="0.2">
      <c r="B271" s="158" t="s">
        <v>93</v>
      </c>
    </row>
    <row r="272" spans="1:12" x14ac:dyDescent="0.15">
      <c r="A272" s="10"/>
    </row>
    <row r="273" spans="1:12" ht="18.75" customHeight="1" x14ac:dyDescent="0.15">
      <c r="A273" s="10"/>
      <c r="C273" s="159" t="s">
        <v>66</v>
      </c>
      <c r="J273" s="1"/>
      <c r="L273" s="1"/>
    </row>
    <row r="274" spans="1:12" ht="9" customHeight="1" x14ac:dyDescent="0.15">
      <c r="A274" s="10"/>
    </row>
    <row r="275" spans="1:12" s="1" customFormat="1" ht="21.75" customHeight="1" x14ac:dyDescent="0.15">
      <c r="B275" s="44" t="s">
        <v>94</v>
      </c>
      <c r="C275" s="84">
        <f>I70</f>
        <v>0</v>
      </c>
      <c r="E275" s="2"/>
      <c r="F275" s="2"/>
      <c r="J275" s="2"/>
      <c r="K275" s="2"/>
      <c r="L275" s="2"/>
    </row>
    <row r="276" spans="1:12" ht="16.5" customHeight="1" x14ac:dyDescent="0.15">
      <c r="B276" s="45" t="s">
        <v>291</v>
      </c>
      <c r="C276" s="96">
        <f>-G126</f>
        <v>0</v>
      </c>
      <c r="E276" s="1"/>
      <c r="F276" s="1"/>
    </row>
    <row r="277" spans="1:12" ht="16.5" customHeight="1" x14ac:dyDescent="0.15">
      <c r="B277" s="45" t="s">
        <v>292</v>
      </c>
      <c r="C277" s="103">
        <f>G174</f>
        <v>0</v>
      </c>
      <c r="F277" s="34"/>
    </row>
    <row r="278" spans="1:12" ht="16.5" customHeight="1" x14ac:dyDescent="0.15">
      <c r="B278" s="46" t="s">
        <v>293</v>
      </c>
      <c r="C278" s="104">
        <f>-G221</f>
        <v>0</v>
      </c>
    </row>
    <row r="279" spans="1:12" ht="16.5" customHeight="1" thickBot="1" x14ac:dyDescent="0.2">
      <c r="B279" s="47" t="s">
        <v>305</v>
      </c>
      <c r="C279" s="105">
        <f>G268</f>
        <v>0</v>
      </c>
    </row>
    <row r="280" spans="1:12" s="1" customFormat="1" ht="20.25" customHeight="1" thickBot="1" x14ac:dyDescent="0.2">
      <c r="B280" s="48" t="s">
        <v>294</v>
      </c>
      <c r="C280" s="85">
        <f>SUM(C275:C279)</f>
        <v>0</v>
      </c>
      <c r="D280" s="49" t="s">
        <v>95</v>
      </c>
      <c r="J280" s="2"/>
      <c r="K280" s="2"/>
      <c r="L280" s="2"/>
    </row>
    <row r="282" spans="1:12" x14ac:dyDescent="0.15">
      <c r="B282" s="50"/>
    </row>
    <row r="283" spans="1:12" x14ac:dyDescent="0.15">
      <c r="B283" s="51"/>
    </row>
    <row r="284" spans="1:12" ht="19.5" customHeight="1" x14ac:dyDescent="0.15">
      <c r="B284" s="52" t="s">
        <v>96</v>
      </c>
      <c r="C284" s="159" t="s">
        <v>66</v>
      </c>
      <c r="K284" s="1"/>
    </row>
    <row r="285" spans="1:12" ht="8.25" customHeight="1" x14ac:dyDescent="0.15">
      <c r="B285" s="51"/>
    </row>
    <row r="286" spans="1:12" ht="18" customHeight="1" x14ac:dyDescent="0.15">
      <c r="B286" s="53" t="s">
        <v>97</v>
      </c>
      <c r="C286" s="96">
        <f>Ventilations!F7</f>
        <v>0</v>
      </c>
      <c r="D286" s="216" t="str">
        <f>IF(C308=Ventilations!F50,"OK","Compléter l'onglet (Ventilations)")</f>
        <v>OK</v>
      </c>
      <c r="E286" s="252" t="s">
        <v>98</v>
      </c>
      <c r="F286" s="253"/>
      <c r="G286" s="253"/>
      <c r="H286" s="253"/>
      <c r="I286" s="254"/>
      <c r="K286" s="1"/>
    </row>
    <row r="287" spans="1:12" ht="18" customHeight="1" x14ac:dyDescent="0.15">
      <c r="B287" s="53" t="s">
        <v>99</v>
      </c>
      <c r="C287" s="96">
        <f>Ventilations!F9</f>
        <v>0</v>
      </c>
      <c r="D287" s="216"/>
      <c r="E287" s="255"/>
      <c r="F287" s="256"/>
      <c r="G287" s="256"/>
      <c r="H287" s="256"/>
      <c r="I287" s="257"/>
    </row>
    <row r="288" spans="1:12" ht="18" customHeight="1" thickBot="1" x14ac:dyDescent="0.2">
      <c r="B288" s="54" t="s">
        <v>100</v>
      </c>
      <c r="C288" s="96">
        <f>Ventilations!F10</f>
        <v>0</v>
      </c>
      <c r="D288" s="216"/>
      <c r="E288" s="255"/>
      <c r="F288" s="256"/>
      <c r="G288" s="256"/>
      <c r="H288" s="256"/>
      <c r="I288" s="257"/>
      <c r="K288" s="59"/>
    </row>
    <row r="289" spans="2:12" ht="18" customHeight="1" thickBot="1" x14ac:dyDescent="0.2">
      <c r="B289" s="130" t="s">
        <v>101</v>
      </c>
      <c r="C289" s="140">
        <f>+SUM(C286:C288)</f>
        <v>0</v>
      </c>
      <c r="D289" s="216"/>
      <c r="E289" s="255"/>
      <c r="F289" s="256"/>
      <c r="G289" s="256"/>
      <c r="H289" s="256"/>
      <c r="I289" s="257"/>
    </row>
    <row r="290" spans="2:12" ht="18" customHeight="1" x14ac:dyDescent="0.15">
      <c r="B290" s="22" t="s">
        <v>309</v>
      </c>
      <c r="C290" s="96">
        <f>Ventilations!F13+Ventilations!F14</f>
        <v>0</v>
      </c>
      <c r="D290" s="216"/>
      <c r="E290" s="255"/>
      <c r="F290" s="256"/>
      <c r="G290" s="256"/>
      <c r="H290" s="256"/>
      <c r="I290" s="257"/>
    </row>
    <row r="291" spans="2:12" ht="18" customHeight="1" x14ac:dyDescent="0.15">
      <c r="B291" s="22" t="s">
        <v>103</v>
      </c>
      <c r="C291" s="105">
        <f>Ventilations!F16</f>
        <v>0</v>
      </c>
      <c r="D291" s="216"/>
      <c r="E291" s="255"/>
      <c r="F291" s="256"/>
      <c r="G291" s="256"/>
      <c r="H291" s="256"/>
      <c r="I291" s="257"/>
    </row>
    <row r="292" spans="2:12" ht="18" customHeight="1" x14ac:dyDescent="0.15">
      <c r="B292" s="22" t="s">
        <v>104</v>
      </c>
      <c r="C292" s="105">
        <f>Ventilations!F18</f>
        <v>0</v>
      </c>
      <c r="D292" s="216"/>
      <c r="E292" s="255"/>
      <c r="F292" s="256"/>
      <c r="G292" s="256"/>
      <c r="H292" s="256"/>
      <c r="I292" s="257"/>
    </row>
    <row r="293" spans="2:12" ht="18" customHeight="1" x14ac:dyDescent="0.15">
      <c r="B293" s="22" t="s">
        <v>105</v>
      </c>
      <c r="C293" s="105">
        <f>Ventilations!F19</f>
        <v>0</v>
      </c>
      <c r="D293" s="216"/>
      <c r="E293" s="255"/>
      <c r="F293" s="256"/>
      <c r="G293" s="256"/>
      <c r="H293" s="256"/>
      <c r="I293" s="257"/>
    </row>
    <row r="294" spans="2:12" ht="18" customHeight="1" x14ac:dyDescent="0.15">
      <c r="B294" s="22" t="s">
        <v>106</v>
      </c>
      <c r="C294" s="105">
        <f>Ventilations!F21+Ventilations!F22</f>
        <v>0</v>
      </c>
      <c r="D294" s="216"/>
      <c r="E294" s="255"/>
      <c r="F294" s="256"/>
      <c r="G294" s="256"/>
      <c r="H294" s="256"/>
      <c r="I294" s="257"/>
    </row>
    <row r="295" spans="2:12" ht="18" customHeight="1" x14ac:dyDescent="0.15">
      <c r="B295" s="22" t="s">
        <v>107</v>
      </c>
      <c r="C295" s="105">
        <f>Ventilations!F24</f>
        <v>0</v>
      </c>
      <c r="D295" s="216"/>
      <c r="E295" s="255"/>
      <c r="F295" s="256"/>
      <c r="G295" s="256"/>
      <c r="H295" s="256"/>
      <c r="I295" s="257"/>
    </row>
    <row r="296" spans="2:12" ht="18" customHeight="1" x14ac:dyDescent="0.15">
      <c r="B296" s="22" t="s">
        <v>108</v>
      </c>
      <c r="C296" s="105">
        <f>Ventilations!F26+Ventilations!F27+Ventilations!F28</f>
        <v>0</v>
      </c>
      <c r="D296" s="216"/>
      <c r="E296" s="255"/>
      <c r="F296" s="256"/>
      <c r="G296" s="256"/>
      <c r="H296" s="256"/>
      <c r="I296" s="257"/>
    </row>
    <row r="297" spans="2:12" ht="18" customHeight="1" x14ac:dyDescent="0.15">
      <c r="B297" s="22" t="s">
        <v>109</v>
      </c>
      <c r="C297" s="105">
        <f>Ventilations!F30</f>
        <v>0</v>
      </c>
      <c r="D297" s="216"/>
      <c r="E297" s="255"/>
      <c r="F297" s="256"/>
      <c r="G297" s="256"/>
      <c r="H297" s="256"/>
      <c r="I297" s="257"/>
    </row>
    <row r="298" spans="2:12" ht="18" customHeight="1" thickBot="1" x14ac:dyDescent="0.2">
      <c r="B298" s="22" t="s">
        <v>110</v>
      </c>
      <c r="C298" s="105">
        <f>Ventilations!F32+Ventilations!F33+Ventilations!F34</f>
        <v>0</v>
      </c>
      <c r="D298" s="216"/>
      <c r="E298" s="255"/>
      <c r="F298" s="256"/>
      <c r="G298" s="256"/>
      <c r="H298" s="256"/>
      <c r="I298" s="257"/>
    </row>
    <row r="299" spans="2:12" ht="18" customHeight="1" thickBot="1" x14ac:dyDescent="0.2">
      <c r="B299" s="131" t="s">
        <v>111</v>
      </c>
      <c r="C299" s="140">
        <f>+SUM(C290:C298)</f>
        <v>0</v>
      </c>
      <c r="D299" s="216"/>
      <c r="E299" s="255"/>
      <c r="F299" s="256"/>
      <c r="G299" s="256"/>
      <c r="H299" s="256"/>
      <c r="I299" s="257"/>
    </row>
    <row r="300" spans="2:12" ht="18" customHeight="1" x14ac:dyDescent="0.15">
      <c r="B300" s="22" t="s">
        <v>112</v>
      </c>
      <c r="C300" s="96">
        <f>Ventilations!F37</f>
        <v>0</v>
      </c>
      <c r="D300" s="216"/>
      <c r="E300" s="255"/>
      <c r="F300" s="256"/>
      <c r="G300" s="256"/>
      <c r="H300" s="256"/>
      <c r="I300" s="257"/>
      <c r="J300" s="1"/>
      <c r="L300" s="1"/>
    </row>
    <row r="301" spans="2:12" ht="18" customHeight="1" x14ac:dyDescent="0.15">
      <c r="B301" s="22" t="s">
        <v>113</v>
      </c>
      <c r="C301" s="105">
        <f>Ventilations!F39</f>
        <v>0</v>
      </c>
      <c r="D301" s="216"/>
      <c r="E301" s="255"/>
      <c r="F301" s="256"/>
      <c r="G301" s="256"/>
      <c r="H301" s="256"/>
      <c r="I301" s="257"/>
    </row>
    <row r="302" spans="2:12" ht="18" customHeight="1" x14ac:dyDescent="0.15">
      <c r="B302" s="205" t="s">
        <v>114</v>
      </c>
      <c r="C302" s="105">
        <f>Ventilations!F41+Ventilations!F42+Ventilations!F43+Ventilations!F44</f>
        <v>0</v>
      </c>
      <c r="D302" s="216"/>
      <c r="E302" s="255"/>
      <c r="F302" s="256"/>
      <c r="G302" s="256"/>
      <c r="H302" s="256"/>
      <c r="I302" s="257"/>
      <c r="J302" s="1"/>
      <c r="L302" s="1"/>
    </row>
    <row r="303" spans="2:12" ht="18" customHeight="1" x14ac:dyDescent="0.15">
      <c r="B303" s="22" t="s">
        <v>115</v>
      </c>
      <c r="C303" s="105">
        <f>Ventilations!F46</f>
        <v>0</v>
      </c>
      <c r="D303" s="216"/>
      <c r="E303" s="255"/>
      <c r="F303" s="256"/>
      <c r="G303" s="256"/>
      <c r="H303" s="256"/>
      <c r="I303" s="257"/>
      <c r="K303" s="1"/>
    </row>
    <row r="304" spans="2:12" ht="17.25" customHeight="1" thickBot="1" x14ac:dyDescent="0.2">
      <c r="B304" s="22" t="s">
        <v>116</v>
      </c>
      <c r="C304" s="105">
        <f>Ventilations!F47</f>
        <v>0</v>
      </c>
      <c r="D304" s="216"/>
      <c r="E304" s="255"/>
      <c r="F304" s="256"/>
      <c r="G304" s="256"/>
      <c r="H304" s="256"/>
      <c r="I304" s="257"/>
      <c r="K304" s="1"/>
    </row>
    <row r="305" spans="1:12" ht="14" customHeight="1" thickBot="1" x14ac:dyDescent="0.2">
      <c r="B305" s="131" t="s">
        <v>117</v>
      </c>
      <c r="C305" s="140">
        <f>+SUM(C300:C304)</f>
        <v>0</v>
      </c>
      <c r="D305" s="216"/>
      <c r="E305" s="255"/>
      <c r="F305" s="256"/>
      <c r="G305" s="256"/>
      <c r="H305" s="256"/>
      <c r="I305" s="257"/>
    </row>
    <row r="306" spans="1:12" s="1" customFormat="1" ht="18.75" customHeight="1" thickBot="1" x14ac:dyDescent="0.2">
      <c r="B306" s="56" t="s">
        <v>118</v>
      </c>
      <c r="C306" s="86">
        <f>C289+C299+C305</f>
        <v>0</v>
      </c>
      <c r="D306" s="49" t="s">
        <v>119</v>
      </c>
      <c r="E306" s="258"/>
      <c r="F306" s="259"/>
      <c r="G306" s="259"/>
      <c r="H306" s="259"/>
      <c r="I306" s="260"/>
      <c r="J306" s="2"/>
      <c r="K306" s="2"/>
      <c r="L306" s="2"/>
    </row>
    <row r="307" spans="1:12" ht="11.25" customHeight="1" thickBot="1" x14ac:dyDescent="0.2">
      <c r="B307" s="51"/>
    </row>
    <row r="308" spans="1:12" s="1" customFormat="1" ht="20.25" customHeight="1" thickBot="1" x14ac:dyDescent="0.2">
      <c r="B308" s="57" t="s">
        <v>120</v>
      </c>
      <c r="C308" s="87">
        <f>C280-C306</f>
        <v>0</v>
      </c>
      <c r="E308" s="58" t="s">
        <v>121</v>
      </c>
      <c r="J308" s="2"/>
      <c r="K308" s="2"/>
      <c r="L308" s="2"/>
    </row>
    <row r="309" spans="1:12" s="59" customFormat="1" ht="30" customHeight="1" thickBot="1" x14ac:dyDescent="0.2">
      <c r="A309" s="223" t="s">
        <v>122</v>
      </c>
      <c r="B309" s="224"/>
      <c r="C309" s="224"/>
      <c r="D309" s="224"/>
      <c r="E309" s="224"/>
      <c r="F309" s="245"/>
      <c r="J309" s="2"/>
      <c r="K309" s="2"/>
      <c r="L309" s="2"/>
    </row>
    <row r="310" spans="1:12" ht="4.5" customHeight="1" x14ac:dyDescent="0.15">
      <c r="D310" s="163"/>
      <c r="E310" s="163"/>
      <c r="F310" s="163"/>
      <c r="K310" s="1"/>
    </row>
    <row r="311" spans="1:12" ht="13.5" customHeight="1" x14ac:dyDescent="0.15">
      <c r="B311" s="34"/>
      <c r="C311" s="10"/>
      <c r="D311" s="159" t="s">
        <v>123</v>
      </c>
      <c r="E311" s="159" t="s">
        <v>124</v>
      </c>
      <c r="F311" s="159" t="s">
        <v>125</v>
      </c>
    </row>
    <row r="312" spans="1:12" ht="15.75" customHeight="1" x14ac:dyDescent="0.15">
      <c r="B312" s="239" t="s">
        <v>295</v>
      </c>
      <c r="C312" s="218"/>
      <c r="D312" s="79">
        <f>+I54</f>
        <v>0</v>
      </c>
      <c r="E312" s="79">
        <f>+I55</f>
        <v>0</v>
      </c>
      <c r="F312" s="79">
        <f>+I56+I57+I58</f>
        <v>0</v>
      </c>
    </row>
    <row r="313" spans="1:12" ht="15.75" customHeight="1" x14ac:dyDescent="0.15">
      <c r="B313" s="217" t="s">
        <v>126</v>
      </c>
      <c r="C313" s="218"/>
      <c r="D313" s="79">
        <f>+I59</f>
        <v>0</v>
      </c>
      <c r="E313" s="88"/>
      <c r="F313" s="79">
        <f>+I60</f>
        <v>0</v>
      </c>
    </row>
    <row r="314" spans="1:12" ht="15.75" customHeight="1" x14ac:dyDescent="0.15">
      <c r="B314" s="217" t="s">
        <v>127</v>
      </c>
      <c r="C314" s="218"/>
      <c r="D314" s="79">
        <f>I61</f>
        <v>0</v>
      </c>
      <c r="E314" s="88"/>
      <c r="F314" s="88"/>
    </row>
    <row r="315" spans="1:12" ht="15.75" customHeight="1" x14ac:dyDescent="0.15">
      <c r="B315" s="217" t="s">
        <v>128</v>
      </c>
      <c r="C315" s="218"/>
      <c r="D315" s="88"/>
      <c r="E315" s="79">
        <f>I62</f>
        <v>0</v>
      </c>
      <c r="F315" s="88"/>
    </row>
    <row r="316" spans="1:12" ht="15.75" customHeight="1" x14ac:dyDescent="0.15">
      <c r="B316" s="217" t="s">
        <v>129</v>
      </c>
      <c r="C316" s="218"/>
      <c r="D316" s="88"/>
      <c r="E316" s="88"/>
      <c r="F316" s="79">
        <f>I63</f>
        <v>0</v>
      </c>
    </row>
    <row r="317" spans="1:12" ht="15.75" customHeight="1" x14ac:dyDescent="0.15">
      <c r="B317" s="217" t="s">
        <v>130</v>
      </c>
      <c r="C317" s="218"/>
      <c r="D317" s="79">
        <f>I64</f>
        <v>0</v>
      </c>
      <c r="E317" s="88"/>
      <c r="F317" s="88"/>
      <c r="J317" s="1"/>
      <c r="L317" s="1"/>
    </row>
    <row r="318" spans="1:12" ht="15.75" customHeight="1" x14ac:dyDescent="0.15">
      <c r="B318" s="217" t="s">
        <v>131</v>
      </c>
      <c r="C318" s="218"/>
      <c r="D318" s="88"/>
      <c r="E318" s="79">
        <f>I65</f>
        <v>0</v>
      </c>
      <c r="F318" s="88"/>
    </row>
    <row r="319" spans="1:12" ht="15.75" customHeight="1" x14ac:dyDescent="0.15">
      <c r="B319" s="217" t="s">
        <v>132</v>
      </c>
      <c r="C319" s="218"/>
      <c r="D319" s="88"/>
      <c r="E319" s="88"/>
      <c r="F319" s="79">
        <f>I66</f>
        <v>0</v>
      </c>
      <c r="J319" s="1"/>
      <c r="L319" s="1"/>
    </row>
    <row r="320" spans="1:12" ht="15.75" customHeight="1" x14ac:dyDescent="0.15">
      <c r="B320" s="217" t="s">
        <v>133</v>
      </c>
      <c r="C320" s="218"/>
      <c r="D320" s="79">
        <f>I67</f>
        <v>0</v>
      </c>
      <c r="E320" s="88"/>
      <c r="F320" s="88"/>
      <c r="J320" s="1"/>
      <c r="L320" s="1"/>
    </row>
    <row r="321" spans="2:12" ht="15.75" customHeight="1" x14ac:dyDescent="0.15">
      <c r="B321" s="217" t="s">
        <v>134</v>
      </c>
      <c r="C321" s="218"/>
      <c r="D321" s="88"/>
      <c r="E321" s="79">
        <f>I68</f>
        <v>0</v>
      </c>
      <c r="F321" s="88"/>
      <c r="J321" s="1"/>
      <c r="L321" s="1"/>
    </row>
    <row r="322" spans="2:12" ht="15.75" customHeight="1" x14ac:dyDescent="0.15">
      <c r="B322" s="217" t="s">
        <v>135</v>
      </c>
      <c r="C322" s="218"/>
      <c r="D322" s="88"/>
      <c r="E322" s="88"/>
      <c r="F322" s="79">
        <f>I69</f>
        <v>0</v>
      </c>
      <c r="J322" s="1"/>
      <c r="L322" s="1"/>
    </row>
    <row r="323" spans="2:12" ht="15.75" customHeight="1" x14ac:dyDescent="0.15">
      <c r="B323" s="217" t="s">
        <v>296</v>
      </c>
      <c r="C323" s="218"/>
      <c r="D323" s="79">
        <f>+-G103</f>
        <v>0</v>
      </c>
      <c r="E323" s="79">
        <f>-+G114</f>
        <v>0</v>
      </c>
      <c r="F323" s="79">
        <f>-+G125</f>
        <v>0</v>
      </c>
    </row>
    <row r="324" spans="2:12" ht="15.75" customHeight="1" x14ac:dyDescent="0.15">
      <c r="B324" s="217" t="s">
        <v>297</v>
      </c>
      <c r="C324" s="239"/>
      <c r="D324" s="79">
        <f>+G151</f>
        <v>0</v>
      </c>
      <c r="E324" s="79">
        <f>+G162</f>
        <v>0</v>
      </c>
      <c r="F324" s="79">
        <f>+G173</f>
        <v>0</v>
      </c>
      <c r="K324" s="1"/>
    </row>
    <row r="325" spans="2:12" ht="15.75" customHeight="1" x14ac:dyDescent="0.15">
      <c r="B325" s="217" t="s">
        <v>298</v>
      </c>
      <c r="C325" s="239"/>
      <c r="D325" s="79">
        <f>+-G198</f>
        <v>0</v>
      </c>
      <c r="E325" s="79">
        <f>+-G209</f>
        <v>0</v>
      </c>
      <c r="F325" s="79">
        <f>-+G220</f>
        <v>0</v>
      </c>
      <c r="K325" s="1"/>
    </row>
    <row r="326" spans="2:12" ht="15.75" customHeight="1" x14ac:dyDescent="0.15">
      <c r="B326" s="217" t="s">
        <v>299</v>
      </c>
      <c r="C326" s="239"/>
      <c r="D326" s="79">
        <f>+G245</f>
        <v>0</v>
      </c>
      <c r="E326" s="79">
        <f>+G256</f>
        <v>0</v>
      </c>
      <c r="F326" s="79">
        <f>+G267</f>
        <v>0</v>
      </c>
      <c r="H326" s="43" t="s">
        <v>136</v>
      </c>
      <c r="K326" s="1"/>
    </row>
    <row r="327" spans="2:12" s="1" customFormat="1" ht="21" customHeight="1" x14ac:dyDescent="0.15">
      <c r="B327" s="230" t="s">
        <v>306</v>
      </c>
      <c r="C327" s="231"/>
      <c r="D327" s="89">
        <f>SUM(D312:D326)</f>
        <v>0</v>
      </c>
      <c r="E327" s="89">
        <f>SUM(E312:E326)</f>
        <v>0</v>
      </c>
      <c r="F327" s="89">
        <f>SUM(F312:F326)</f>
        <v>0</v>
      </c>
      <c r="G327" s="89">
        <f>+C280</f>
        <v>0</v>
      </c>
      <c r="H327" s="89">
        <f>D327+E327+F327-G327</f>
        <v>0</v>
      </c>
      <c r="J327" s="2"/>
      <c r="L327" s="2"/>
    </row>
    <row r="328" spans="2:12" ht="5.75" customHeight="1" x14ac:dyDescent="0.15">
      <c r="K328" s="1"/>
    </row>
    <row r="329" spans="2:12" s="1" customFormat="1" ht="20.25" customHeight="1" x14ac:dyDescent="0.15">
      <c r="B329" s="226" t="s">
        <v>137</v>
      </c>
      <c r="C329" s="227"/>
      <c r="D329" s="159" t="s">
        <v>123</v>
      </c>
      <c r="E329" s="159" t="s">
        <v>124</v>
      </c>
      <c r="F329" s="159" t="s">
        <v>125</v>
      </c>
      <c r="K329" s="2"/>
    </row>
    <row r="330" spans="2:12" ht="16.5" customHeight="1" x14ac:dyDescent="0.15">
      <c r="B330" s="236" t="s">
        <v>138</v>
      </c>
      <c r="C330" s="237"/>
      <c r="D330" s="148">
        <f>Ventilations!H7</f>
        <v>0</v>
      </c>
      <c r="E330" s="148">
        <f>Ventilations!I7</f>
        <v>0</v>
      </c>
      <c r="F330" s="148">
        <f>Ventilations!J7+Ventilations!K7+Ventilations!L7</f>
        <v>0</v>
      </c>
      <c r="K330" s="59"/>
    </row>
    <row r="331" spans="2:12" ht="16.5" customHeight="1" x14ac:dyDescent="0.15">
      <c r="B331" s="238" t="s">
        <v>139</v>
      </c>
      <c r="C331" s="237"/>
      <c r="D331" s="148">
        <f>Ventilations!H9</f>
        <v>0</v>
      </c>
      <c r="E331" s="148">
        <f>Ventilations!I9</f>
        <v>0</v>
      </c>
      <c r="F331" s="148">
        <f>Ventilations!J9+Ventilations!K9+Ventilations!L9</f>
        <v>0</v>
      </c>
      <c r="K331" s="59"/>
    </row>
    <row r="332" spans="2:12" ht="16.5" customHeight="1" x14ac:dyDescent="0.15">
      <c r="B332" s="238" t="s">
        <v>140</v>
      </c>
      <c r="C332" s="237"/>
      <c r="D332" s="148">
        <f>Ventilations!H10</f>
        <v>0</v>
      </c>
      <c r="E332" s="148">
        <f>Ventilations!I10</f>
        <v>0</v>
      </c>
      <c r="F332" s="148">
        <f>Ventilations!J10+Ventilations!K10+Ventilations!L10</f>
        <v>0</v>
      </c>
      <c r="K332" s="1"/>
    </row>
    <row r="333" spans="2:12" ht="22.5" customHeight="1" x14ac:dyDescent="0.15">
      <c r="B333" s="230" t="s">
        <v>300</v>
      </c>
      <c r="C333" s="231"/>
      <c r="D333" s="89">
        <f>SUM(D330:D332)</f>
        <v>0</v>
      </c>
      <c r="E333" s="89">
        <f>SUM(E330:E332)</f>
        <v>0</v>
      </c>
      <c r="F333" s="89">
        <f>SUM(F330:F332)</f>
        <v>0</v>
      </c>
      <c r="K333" s="1"/>
    </row>
    <row r="334" spans="2:12" ht="2.75" customHeight="1" x14ac:dyDescent="0.15">
      <c r="B334" s="10"/>
      <c r="D334" s="60"/>
      <c r="E334" s="60"/>
      <c r="F334" s="60"/>
      <c r="K334" s="1"/>
    </row>
    <row r="335" spans="2:12" s="1" customFormat="1" ht="20.25" customHeight="1" x14ac:dyDescent="0.15">
      <c r="B335" s="226" t="s">
        <v>141</v>
      </c>
      <c r="C335" s="227"/>
      <c r="D335" s="159" t="s">
        <v>123</v>
      </c>
      <c r="E335" s="159" t="s">
        <v>124</v>
      </c>
      <c r="F335" s="159" t="s">
        <v>125</v>
      </c>
      <c r="J335" s="2"/>
      <c r="L335" s="2"/>
    </row>
    <row r="336" spans="2:12" ht="16.5" customHeight="1" x14ac:dyDescent="0.15">
      <c r="B336" s="228" t="s">
        <v>102</v>
      </c>
      <c r="C336" s="229"/>
      <c r="D336" s="194"/>
      <c r="E336" s="194"/>
      <c r="F336" s="148">
        <f>Ventilations!K13</f>
        <v>0</v>
      </c>
      <c r="K336" s="1"/>
    </row>
    <row r="337" spans="2:12" ht="16.5" customHeight="1" x14ac:dyDescent="0.15">
      <c r="B337" s="228" t="s">
        <v>103</v>
      </c>
      <c r="C337" s="229"/>
      <c r="D337" s="148">
        <f>Ventilations!H16</f>
        <v>0</v>
      </c>
      <c r="E337" s="148">
        <f>Ventilations!I16</f>
        <v>0</v>
      </c>
      <c r="F337" s="148">
        <f>Ventilations!J16+Ventilations!K16+Ventilations!L16</f>
        <v>0</v>
      </c>
      <c r="K337" s="1"/>
    </row>
    <row r="338" spans="2:12" ht="16.5" customHeight="1" x14ac:dyDescent="0.15">
      <c r="B338" s="228" t="s">
        <v>104</v>
      </c>
      <c r="C338" s="229"/>
      <c r="D338" s="148">
        <f>Ventilations!H18</f>
        <v>0</v>
      </c>
      <c r="E338" s="148">
        <f>Ventilations!I18</f>
        <v>0</v>
      </c>
      <c r="F338" s="148">
        <f>Ventilations!K18</f>
        <v>0</v>
      </c>
      <c r="K338" s="1"/>
    </row>
    <row r="339" spans="2:12" ht="16.5" customHeight="1" x14ac:dyDescent="0.15">
      <c r="B339" s="228" t="s">
        <v>105</v>
      </c>
      <c r="C339" s="229"/>
      <c r="D339" s="148">
        <f>Ventilations!H19</f>
        <v>0</v>
      </c>
      <c r="E339" s="148">
        <f>Ventilations!I19</f>
        <v>0</v>
      </c>
      <c r="F339" s="148">
        <f>Ventilations!K19</f>
        <v>0</v>
      </c>
      <c r="K339" s="1"/>
    </row>
    <row r="340" spans="2:12" ht="16.5" customHeight="1" x14ac:dyDescent="0.15">
      <c r="B340" s="228" t="s">
        <v>106</v>
      </c>
      <c r="C340" s="229"/>
      <c r="D340" s="148">
        <f>Ventilations!H21+Ventilations!H22</f>
        <v>0</v>
      </c>
      <c r="E340" s="148">
        <f>Ventilations!I21+Ventilations!I22</f>
        <v>0</v>
      </c>
      <c r="F340" s="148">
        <f>Ventilations!J21+Ventilations!K21+Ventilations!J22+Ventilations!K22</f>
        <v>0</v>
      </c>
      <c r="K340" s="1"/>
    </row>
    <row r="341" spans="2:12" ht="16.5" customHeight="1" x14ac:dyDescent="0.15">
      <c r="B341" s="228" t="s">
        <v>107</v>
      </c>
      <c r="C341" s="229"/>
      <c r="D341" s="148">
        <f>Ventilations!H24</f>
        <v>0</v>
      </c>
      <c r="E341" s="148">
        <f>Ventilations!I24</f>
        <v>0</v>
      </c>
      <c r="F341" s="148">
        <f>Ventilations!J24+Ventilations!K24+Ventilations!L24</f>
        <v>0</v>
      </c>
      <c r="K341" s="1"/>
    </row>
    <row r="342" spans="2:12" ht="16.5" customHeight="1" x14ac:dyDescent="0.15">
      <c r="B342" s="228" t="s">
        <v>108</v>
      </c>
      <c r="C342" s="229"/>
      <c r="D342" s="148">
        <f>Ventilations!H26+Ventilations!H27+Ventilations!H28</f>
        <v>0</v>
      </c>
      <c r="E342" s="148">
        <f>Ventilations!I26+Ventilations!I27+Ventilations!I28</f>
        <v>0</v>
      </c>
      <c r="F342" s="148">
        <f>Ventilations!J26+Ventilations!K26+Ventilations!L26+Ventilations!J27+Ventilations!K27+Ventilations!L27+Ventilations!J28+Ventilations!K28+Ventilations!L28</f>
        <v>0</v>
      </c>
      <c r="K342" s="1"/>
    </row>
    <row r="343" spans="2:12" ht="16.5" customHeight="1" x14ac:dyDescent="0.15">
      <c r="B343" s="228" t="s">
        <v>109</v>
      </c>
      <c r="C343" s="229"/>
      <c r="D343" s="194"/>
      <c r="E343" s="148">
        <f>Ventilations!I30</f>
        <v>0</v>
      </c>
      <c r="F343" s="194"/>
      <c r="K343" s="1"/>
    </row>
    <row r="344" spans="2:12" ht="16.5" customHeight="1" x14ac:dyDescent="0.15">
      <c r="B344" s="228" t="s">
        <v>110</v>
      </c>
      <c r="C344" s="229"/>
      <c r="D344" s="79">
        <f>Ventilations!H32+Ventilations!H33+Ventilations!H34</f>
        <v>0</v>
      </c>
      <c r="E344" s="148">
        <f>Ventilations!I32+Ventilations!I33+Ventilations!I34</f>
        <v>0</v>
      </c>
      <c r="F344" s="79">
        <f>Ventilations!J32+Ventilations!K32+Ventilations!L32+Ventilations!J33+Ventilations!K33+Ventilations!L33+Ventilations!J34+Ventilations!K34+Ventilations!L34</f>
        <v>0</v>
      </c>
      <c r="K344" s="1"/>
    </row>
    <row r="345" spans="2:12" ht="16.5" customHeight="1" x14ac:dyDescent="0.15">
      <c r="B345" s="228" t="s">
        <v>112</v>
      </c>
      <c r="C345" s="229"/>
      <c r="D345" s="79">
        <f>Ventilations!H37</f>
        <v>0</v>
      </c>
      <c r="E345" s="148">
        <f>Ventilations!I37</f>
        <v>0</v>
      </c>
      <c r="F345" s="79">
        <f>Ventilations!J37+Ventilations!K37+Ventilations!L37</f>
        <v>0</v>
      </c>
      <c r="K345" s="1"/>
    </row>
    <row r="346" spans="2:12" ht="16.5" customHeight="1" x14ac:dyDescent="0.15">
      <c r="B346" s="228" t="s">
        <v>113</v>
      </c>
      <c r="C346" s="229"/>
      <c r="D346" s="79">
        <f>Ventilations!H39</f>
        <v>0</v>
      </c>
      <c r="E346" s="148">
        <f>Ventilations!I39</f>
        <v>0</v>
      </c>
      <c r="F346" s="79">
        <f>+Ventilations!K39</f>
        <v>0</v>
      </c>
      <c r="K346" s="1"/>
    </row>
    <row r="347" spans="2:12" ht="16.5" customHeight="1" x14ac:dyDescent="0.15">
      <c r="B347" s="228" t="s">
        <v>114</v>
      </c>
      <c r="C347" s="229"/>
      <c r="D347" s="79">
        <f>Ventilations!H41+Ventilations!H42+Ventilations!H43+Ventilations!H44</f>
        <v>0</v>
      </c>
      <c r="E347" s="148">
        <f>Ventilations!I41+Ventilations!I42+Ventilations!I43+Ventilations!I44</f>
        <v>0</v>
      </c>
      <c r="F347" s="79">
        <f>Ventilations!J41+Ventilations!K41+Ventilations!L41+Ventilations!J42+Ventilations!K42+Ventilations!L42+Ventilations!J43+Ventilations!K43+Ventilations!L43+Ventilations!J44+Ventilations!K44+Ventilations!L44</f>
        <v>0</v>
      </c>
      <c r="K347" s="1"/>
    </row>
    <row r="348" spans="2:12" ht="16.5" customHeight="1" x14ac:dyDescent="0.15">
      <c r="B348" s="228" t="s">
        <v>115</v>
      </c>
      <c r="C348" s="229"/>
      <c r="D348" s="79">
        <f>Ventilations!H46</f>
        <v>0</v>
      </c>
      <c r="E348" s="148">
        <f>Ventilations!I46</f>
        <v>0</v>
      </c>
      <c r="F348" s="79">
        <f>Ventilations!J46+Ventilations!K46+Ventilations!L46</f>
        <v>0</v>
      </c>
      <c r="J348" s="1"/>
      <c r="L348" s="1"/>
    </row>
    <row r="349" spans="2:12" ht="16.5" customHeight="1" x14ac:dyDescent="0.15">
      <c r="B349" s="228" t="s">
        <v>116</v>
      </c>
      <c r="C349" s="229"/>
      <c r="D349" s="79">
        <f>Ventilations!H47</f>
        <v>0</v>
      </c>
      <c r="E349" s="148">
        <f>Ventilations!I47</f>
        <v>0</v>
      </c>
      <c r="F349" s="79">
        <f>Ventilations!J47+Ventilations!K47+Ventilations!L47</f>
        <v>0</v>
      </c>
      <c r="J349" s="1"/>
      <c r="L349" s="1"/>
    </row>
    <row r="350" spans="2:12" ht="22.5" customHeight="1" x14ac:dyDescent="0.15">
      <c r="B350" s="230" t="s">
        <v>318</v>
      </c>
      <c r="C350" s="231"/>
      <c r="D350" s="89">
        <f>SUM(D336:D349)</f>
        <v>0</v>
      </c>
      <c r="E350" s="89">
        <f>SUM(E336:E349)</f>
        <v>0</v>
      </c>
      <c r="F350" s="89">
        <f>SUM(F336:F349)</f>
        <v>0</v>
      </c>
      <c r="J350" s="1"/>
      <c r="L350" s="1"/>
    </row>
    <row r="351" spans="2:12" ht="10.5" customHeight="1" x14ac:dyDescent="0.15">
      <c r="B351" s="10"/>
      <c r="D351" s="60"/>
      <c r="E351" s="60"/>
      <c r="F351" s="60"/>
      <c r="J351" s="59"/>
      <c r="K351" s="1"/>
      <c r="L351" s="59"/>
    </row>
    <row r="352" spans="2:12" s="1" customFormat="1" ht="22.5" customHeight="1" thickBot="1" x14ac:dyDescent="0.2">
      <c r="B352" s="232" t="s">
        <v>142</v>
      </c>
      <c r="C352" s="233"/>
      <c r="D352" s="90">
        <f>+D327-D333-D350</f>
        <v>0</v>
      </c>
      <c r="E352" s="90">
        <f>+E327-E333-E350</f>
        <v>0</v>
      </c>
      <c r="F352" s="90">
        <f>+F327-F333-F350</f>
        <v>0</v>
      </c>
      <c r="G352" s="234" t="s">
        <v>143</v>
      </c>
      <c r="H352" s="234"/>
      <c r="I352" s="234"/>
      <c r="J352" s="59"/>
      <c r="K352" s="2"/>
      <c r="L352" s="59"/>
    </row>
    <row r="353" spans="1:12" s="1" customFormat="1" ht="27" customHeight="1" thickBot="1" x14ac:dyDescent="0.2">
      <c r="A353" s="223" t="s">
        <v>301</v>
      </c>
      <c r="B353" s="224"/>
      <c r="C353" s="224"/>
      <c r="D353" s="224"/>
      <c r="E353" s="224"/>
      <c r="F353" s="235"/>
      <c r="K353" s="2"/>
    </row>
    <row r="354" spans="1:12" s="59" customFormat="1" ht="16.5" customHeight="1" x14ac:dyDescent="0.15">
      <c r="B354" s="2"/>
      <c r="C354" s="159" t="s">
        <v>66</v>
      </c>
      <c r="J354" s="1"/>
      <c r="K354" s="2"/>
      <c r="L354" s="1"/>
    </row>
    <row r="355" spans="1:12" s="59" customFormat="1" ht="7.5" customHeight="1" x14ac:dyDescent="0.15">
      <c r="C355" s="61"/>
      <c r="J355" s="1"/>
      <c r="K355" s="2"/>
      <c r="L355" s="1"/>
    </row>
    <row r="356" spans="1:12" s="1" customFormat="1" ht="21.75" customHeight="1" x14ac:dyDescent="0.15">
      <c r="B356" s="62" t="s">
        <v>302</v>
      </c>
      <c r="C356" s="92">
        <f>+C19</f>
        <v>0</v>
      </c>
      <c r="K356" s="2"/>
    </row>
    <row r="357" spans="1:12" s="1" customFormat="1" ht="21.75" customHeight="1" x14ac:dyDescent="0.15">
      <c r="B357" s="63" t="s">
        <v>144</v>
      </c>
      <c r="C357" s="92">
        <f>+I70</f>
        <v>0</v>
      </c>
      <c r="J357" s="2"/>
      <c r="K357" s="2"/>
      <c r="L357" s="2"/>
    </row>
    <row r="358" spans="1:12" s="1" customFormat="1" ht="21.75" customHeight="1" x14ac:dyDescent="0.15">
      <c r="B358" s="63" t="s">
        <v>145</v>
      </c>
      <c r="C358" s="92">
        <f>+I71</f>
        <v>0</v>
      </c>
      <c r="J358" s="2"/>
      <c r="K358" s="2"/>
      <c r="L358" s="2"/>
    </row>
    <row r="359" spans="1:12" s="1" customFormat="1" ht="21.75" customHeight="1" x14ac:dyDescent="0.15">
      <c r="B359" s="63" t="s">
        <v>146</v>
      </c>
      <c r="C359" s="92">
        <f>+I72</f>
        <v>0</v>
      </c>
      <c r="J359" s="2"/>
      <c r="K359" s="2"/>
      <c r="L359" s="2"/>
    </row>
    <row r="360" spans="1:12" s="1" customFormat="1" ht="21.75" customHeight="1" thickBot="1" x14ac:dyDescent="0.2">
      <c r="B360" s="63" t="s">
        <v>147</v>
      </c>
      <c r="C360" s="92">
        <f>+I73</f>
        <v>0</v>
      </c>
      <c r="D360" s="221" t="str">
        <f>IF(-C360='Détail autres dépenses'!C18,"OK","Compléter l'onglet (Détail autres dépenses)")</f>
        <v>OK</v>
      </c>
      <c r="E360" s="222"/>
      <c r="F360" s="222"/>
      <c r="G360" s="207" t="str">
        <f>IF(D360="OK","","Cliquez ici")</f>
        <v/>
      </c>
      <c r="J360" s="2"/>
      <c r="K360" s="59"/>
      <c r="L360" s="2"/>
    </row>
    <row r="361" spans="1:12" s="1" customFormat="1" ht="21.75" customHeight="1" thickBot="1" x14ac:dyDescent="0.2">
      <c r="B361" s="62" t="s">
        <v>303</v>
      </c>
      <c r="C361" s="93">
        <f>SUM(C356:C360)</f>
        <v>0</v>
      </c>
      <c r="K361" s="2"/>
    </row>
    <row r="362" spans="1:12" s="1" customFormat="1" ht="21.75" customHeight="1" thickBot="1" x14ac:dyDescent="0.2">
      <c r="B362" s="62" t="s">
        <v>304</v>
      </c>
      <c r="C362" s="91"/>
      <c r="J362" s="2"/>
      <c r="K362" s="2"/>
      <c r="L362" s="2"/>
    </row>
    <row r="363" spans="1:12" s="1" customFormat="1" ht="21.75" customHeight="1" x14ac:dyDescent="0.15">
      <c r="B363" s="62" t="s">
        <v>326</v>
      </c>
      <c r="C363" s="94">
        <f>C361-C362</f>
        <v>0</v>
      </c>
      <c r="E363" s="58" t="s">
        <v>148</v>
      </c>
      <c r="K363" s="2"/>
    </row>
    <row r="364" spans="1:12" ht="3.75" customHeight="1" x14ac:dyDescent="0.15">
      <c r="C364" s="55"/>
      <c r="E364" s="64"/>
    </row>
    <row r="365" spans="1:12" ht="18" x14ac:dyDescent="0.2">
      <c r="A365" s="9"/>
      <c r="B365" s="162" t="s">
        <v>149</v>
      </c>
      <c r="C365" s="55"/>
    </row>
    <row r="366" spans="1:12" ht="8.75" customHeight="1" thickBot="1" x14ac:dyDescent="0.2"/>
    <row r="367" spans="1:12" s="1" customFormat="1" ht="32.25" customHeight="1" thickBot="1" x14ac:dyDescent="0.2">
      <c r="A367" s="223" t="s">
        <v>150</v>
      </c>
      <c r="B367" s="224"/>
      <c r="C367" s="224"/>
      <c r="D367" s="224"/>
      <c r="E367" s="224"/>
      <c r="F367" s="224"/>
      <c r="G367" s="225"/>
      <c r="J367" s="2"/>
      <c r="K367" s="2"/>
      <c r="L367" s="2"/>
    </row>
    <row r="368" spans="1:12" ht="2.25" customHeight="1" thickBot="1" x14ac:dyDescent="0.2">
      <c r="B368" s="51"/>
    </row>
    <row r="369" spans="2:12" s="1" customFormat="1" ht="18" customHeight="1" thickBot="1" x14ac:dyDescent="0.2">
      <c r="B369" s="65"/>
      <c r="C369" s="164" t="s">
        <v>151</v>
      </c>
      <c r="E369" s="164" t="s">
        <v>152</v>
      </c>
      <c r="G369" s="164" t="s">
        <v>142</v>
      </c>
      <c r="J369" s="2"/>
      <c r="K369" s="2"/>
      <c r="L369" s="2"/>
    </row>
    <row r="370" spans="2:12" ht="5.25" customHeight="1" x14ac:dyDescent="0.15">
      <c r="B370" s="51"/>
    </row>
    <row r="371" spans="2:12" ht="16.5" customHeight="1" x14ac:dyDescent="0.15">
      <c r="B371" s="53" t="s">
        <v>97</v>
      </c>
      <c r="C371" s="96">
        <f>C286</f>
        <v>0</v>
      </c>
      <c r="E371" s="149"/>
      <c r="G371" s="96">
        <f>C371-E371</f>
        <v>0</v>
      </c>
    </row>
    <row r="372" spans="2:12" ht="16.5" customHeight="1" x14ac:dyDescent="0.15">
      <c r="B372" s="53" t="s">
        <v>99</v>
      </c>
      <c r="C372" s="96">
        <f>C287</f>
        <v>0</v>
      </c>
      <c r="E372" s="149"/>
      <c r="G372" s="96">
        <f>C372-E372</f>
        <v>0</v>
      </c>
    </row>
    <row r="373" spans="2:12" ht="16.5" customHeight="1" x14ac:dyDescent="0.15">
      <c r="B373" s="53" t="s">
        <v>100</v>
      </c>
      <c r="C373" s="96">
        <f>C288</f>
        <v>0</v>
      </c>
      <c r="E373" s="149"/>
      <c r="G373" s="96">
        <f>C373-E373</f>
        <v>0</v>
      </c>
    </row>
    <row r="374" spans="2:12" ht="16.5" customHeight="1" x14ac:dyDescent="0.15">
      <c r="B374" s="106" t="s">
        <v>153</v>
      </c>
      <c r="C374" s="144">
        <f>SUM(C371:C373)</f>
        <v>0</v>
      </c>
      <c r="E374" s="95">
        <f>SUM(E371:E373)</f>
        <v>0</v>
      </c>
      <c r="G374" s="97">
        <f>SUM(G371:G373)</f>
        <v>0</v>
      </c>
    </row>
    <row r="375" spans="2:12" ht="16.5" customHeight="1" x14ac:dyDescent="0.15">
      <c r="B375" s="22" t="s">
        <v>309</v>
      </c>
      <c r="C375" s="96">
        <f>C290</f>
        <v>0</v>
      </c>
      <c r="D375" s="209" t="str">
        <f>IF(C375='Détail ressources sans reçu  '!D14,"OK","Compléter l'onglet (Détail ressources sans reçu)")</f>
        <v>OK</v>
      </c>
      <c r="E375" s="55"/>
      <c r="J375" s="59"/>
      <c r="L375" s="59"/>
    </row>
    <row r="376" spans="2:12" ht="16.5" customHeight="1" x14ac:dyDescent="0.15">
      <c r="B376" s="22" t="s">
        <v>103</v>
      </c>
      <c r="C376" s="96">
        <f t="shared" ref="C376:C383" si="24">C291</f>
        <v>0</v>
      </c>
      <c r="D376" s="209" t="str">
        <f>IF(C376='Détail ressources sans reçu  '!D30,"OK","Compléter l'onglet (Détail ressources sans reçu)")</f>
        <v>OK</v>
      </c>
      <c r="E376" s="210"/>
      <c r="F376" s="210"/>
      <c r="G376" s="208" t="str">
        <f>IF(D376="OK","","Cliquez ici")</f>
        <v/>
      </c>
      <c r="J376" s="59"/>
      <c r="L376" s="59"/>
    </row>
    <row r="377" spans="2:12" ht="16.5" customHeight="1" x14ac:dyDescent="0.15">
      <c r="B377" s="22" t="s">
        <v>104</v>
      </c>
      <c r="C377" s="96">
        <f t="shared" si="24"/>
        <v>0</v>
      </c>
      <c r="D377" s="219" t="str">
        <f>IF(C377='Détail ressources sans reçu  '!D53,"OK","Compléter l'onglet (Détail ressources sans reçu)")</f>
        <v>OK</v>
      </c>
      <c r="E377" s="220"/>
      <c r="F377" s="220"/>
      <c r="G377" s="208" t="str">
        <f t="shared" ref="G377:G383" si="25">IF(D377="OK","","Cliquez ici")</f>
        <v/>
      </c>
      <c r="J377" s="59"/>
      <c r="L377" s="59"/>
    </row>
    <row r="378" spans="2:12" ht="16.5" customHeight="1" x14ac:dyDescent="0.15">
      <c r="B378" s="22" t="s">
        <v>105</v>
      </c>
      <c r="C378" s="96">
        <f t="shared" si="24"/>
        <v>0</v>
      </c>
      <c r="D378" s="219" t="str">
        <f>IF(C378='Détail ressources sans reçu  '!D67,"OK","Compléter l'onglet (Détail ressources sans reçu)")</f>
        <v>OK</v>
      </c>
      <c r="E378" s="220"/>
      <c r="F378" s="220"/>
      <c r="G378" s="208" t="str">
        <f t="shared" si="25"/>
        <v/>
      </c>
      <c r="J378" s="59"/>
      <c r="L378" s="59"/>
    </row>
    <row r="379" spans="2:12" ht="16.5" customHeight="1" x14ac:dyDescent="0.15">
      <c r="B379" s="22" t="s">
        <v>106</v>
      </c>
      <c r="C379" s="96">
        <f t="shared" si="24"/>
        <v>0</v>
      </c>
      <c r="D379" s="219" t="str">
        <f>IF(C379='Détail prest. services candidat'!C26,"OK","Compléter l'onglet (Détail prest. services candidats)")</f>
        <v>OK</v>
      </c>
      <c r="E379" s="220"/>
      <c r="F379" s="220"/>
      <c r="G379" s="208" t="str">
        <f t="shared" si="25"/>
        <v/>
      </c>
      <c r="J379" s="59"/>
      <c r="L379" s="59"/>
    </row>
    <row r="380" spans="2:12" ht="16.5" customHeight="1" x14ac:dyDescent="0.15">
      <c r="B380" s="22" t="s">
        <v>107</v>
      </c>
      <c r="C380" s="96">
        <f t="shared" si="24"/>
        <v>0</v>
      </c>
      <c r="E380" s="55"/>
      <c r="G380" s="207"/>
      <c r="J380" s="59"/>
      <c r="L380" s="59"/>
    </row>
    <row r="381" spans="2:12" ht="16.5" customHeight="1" x14ac:dyDescent="0.15">
      <c r="B381" s="22" t="s">
        <v>154</v>
      </c>
      <c r="C381" s="96">
        <f t="shared" si="24"/>
        <v>0</v>
      </c>
      <c r="E381" s="55"/>
      <c r="G381" s="207"/>
      <c r="J381" s="59"/>
      <c r="L381" s="59"/>
    </row>
    <row r="382" spans="2:12" ht="16.5" customHeight="1" x14ac:dyDescent="0.15">
      <c r="B382" s="22" t="s">
        <v>109</v>
      </c>
      <c r="C382" s="96">
        <f t="shared" si="24"/>
        <v>0</v>
      </c>
      <c r="E382" s="55"/>
      <c r="G382" s="207"/>
      <c r="J382" s="59"/>
      <c r="L382" s="59"/>
    </row>
    <row r="383" spans="2:12" ht="16.5" customHeight="1" x14ac:dyDescent="0.15">
      <c r="B383" s="22" t="s">
        <v>110</v>
      </c>
      <c r="C383" s="96">
        <f t="shared" si="24"/>
        <v>0</v>
      </c>
      <c r="D383" s="195" t="str">
        <f>IF(C383='Détail produits activités annex'!C18,"OK","Compléter l'onglet (Détail produits activités annexes)")</f>
        <v>OK</v>
      </c>
      <c r="E383" s="196"/>
      <c r="F383" s="196"/>
      <c r="G383" s="208" t="str">
        <f t="shared" si="25"/>
        <v/>
      </c>
      <c r="J383" s="59"/>
      <c r="L383" s="59"/>
    </row>
    <row r="384" spans="2:12" ht="16.5" customHeight="1" x14ac:dyDescent="0.15">
      <c r="B384" s="106" t="s">
        <v>155</v>
      </c>
      <c r="C384" s="145">
        <f>SUM(C375:C383)</f>
        <v>0</v>
      </c>
      <c r="E384" s="55"/>
    </row>
    <row r="385" spans="2:12" ht="16.5" customHeight="1" x14ac:dyDescent="0.15">
      <c r="B385" s="22" t="s">
        <v>112</v>
      </c>
      <c r="C385" s="96">
        <f>C300</f>
        <v>0</v>
      </c>
      <c r="E385" s="55"/>
      <c r="J385" s="59"/>
      <c r="L385" s="59"/>
    </row>
    <row r="386" spans="2:12" ht="16.5" customHeight="1" x14ac:dyDescent="0.15">
      <c r="B386" s="22" t="s">
        <v>113</v>
      </c>
      <c r="C386" s="96">
        <f t="shared" ref="C386:C388" si="26">C301</f>
        <v>0</v>
      </c>
      <c r="D386" s="195" t="str">
        <f>IF(C386='Détail rembrsts prêts candidats'!C26,"OK","Compléter l'onglet (Détail rembrsts prêts candidats)")</f>
        <v>OK</v>
      </c>
      <c r="E386" s="55"/>
      <c r="G386" s="208" t="str">
        <f t="shared" ref="G386:G389" si="27">IF(D386="OK","","Cliquez ici")</f>
        <v/>
      </c>
      <c r="J386" s="59"/>
      <c r="L386" s="59"/>
    </row>
    <row r="387" spans="2:12" ht="16.5" customHeight="1" x14ac:dyDescent="0.15">
      <c r="B387" s="205" t="s">
        <v>114</v>
      </c>
      <c r="C387" s="96">
        <f t="shared" si="26"/>
        <v>0</v>
      </c>
      <c r="D387" s="195" t="str">
        <f>IF(C387='Détail encaissmts à régulariser'!C26,"OK","Compléter l'onglet (Détail encaissmts à régulariser)")</f>
        <v>OK</v>
      </c>
      <c r="E387" s="55"/>
      <c r="G387" s="208" t="str">
        <f>IF(D387="OK","","Cliquez ici")</f>
        <v/>
      </c>
      <c r="J387" s="59"/>
      <c r="L387" s="59"/>
    </row>
    <row r="388" spans="2:12" ht="16.5" customHeight="1" x14ac:dyDescent="0.15">
      <c r="B388" s="22" t="s">
        <v>115</v>
      </c>
      <c r="C388" s="96">
        <f t="shared" si="26"/>
        <v>0</v>
      </c>
      <c r="D388" s="195" t="str">
        <f>IF(C388='Détail autres encaissements '!C26,"OK","Compléter l'onglet (Détail autres encaissements)")</f>
        <v>OK</v>
      </c>
      <c r="E388" s="55"/>
      <c r="G388" s="208" t="str">
        <f t="shared" si="27"/>
        <v/>
      </c>
      <c r="J388" s="59"/>
      <c r="L388" s="59"/>
    </row>
    <row r="389" spans="2:12" ht="16.5" customHeight="1" x14ac:dyDescent="0.15">
      <c r="B389" s="22" t="s">
        <v>116</v>
      </c>
      <c r="C389" s="96">
        <f>C304</f>
        <v>0</v>
      </c>
      <c r="D389" s="195" t="str">
        <f>IF(C389='Détail transferts de charges'!C33,"OK","Compléter l'onglet (Transfert de charges d'exploitation)")</f>
        <v>OK</v>
      </c>
      <c r="E389" s="55"/>
      <c r="G389" s="208" t="str">
        <f t="shared" si="27"/>
        <v/>
      </c>
      <c r="J389" s="59"/>
      <c r="L389" s="59"/>
    </row>
    <row r="390" spans="2:12" ht="16.5" customHeight="1" thickBot="1" x14ac:dyDescent="0.2">
      <c r="B390" s="143" t="s">
        <v>156</v>
      </c>
      <c r="C390" s="145">
        <f>SUM(C385:C389)</f>
        <v>0</v>
      </c>
      <c r="E390" s="55"/>
    </row>
    <row r="391" spans="2:12" s="59" customFormat="1" ht="22.5" customHeight="1" thickBot="1" x14ac:dyDescent="0.2">
      <c r="B391" s="66" t="s">
        <v>333</v>
      </c>
      <c r="C391" s="146">
        <f>C374+C384+C390</f>
        <v>0</v>
      </c>
      <c r="E391" s="67"/>
      <c r="J391" s="2"/>
      <c r="K391" s="2"/>
      <c r="L391" s="2"/>
    </row>
    <row r="392" spans="2:12" x14ac:dyDescent="0.15">
      <c r="B392" s="155" t="s">
        <v>142</v>
      </c>
      <c r="C392" s="55">
        <f>C391-C306</f>
        <v>0</v>
      </c>
    </row>
    <row r="395" spans="2:12" s="156" customFormat="1" ht="171.75" customHeight="1" x14ac:dyDescent="0.15">
      <c r="B395" s="240" t="s">
        <v>157</v>
      </c>
      <c r="C395" s="240"/>
      <c r="D395" s="240"/>
      <c r="E395" s="240"/>
      <c r="F395" s="240"/>
      <c r="G395" s="240"/>
    </row>
  </sheetData>
  <sheetProtection formatCells="0" formatColumns="0" formatRows="0" pivotTables="0"/>
  <mergeCells count="54">
    <mergeCell ref="B395:G395"/>
    <mergeCell ref="A1:I1"/>
    <mergeCell ref="A13:I13"/>
    <mergeCell ref="A309:F309"/>
    <mergeCell ref="B5:H5"/>
    <mergeCell ref="H235:I267"/>
    <mergeCell ref="B3:C3"/>
    <mergeCell ref="E286:I306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3:C323"/>
    <mergeCell ref="B324:C324"/>
    <mergeCell ref="B326:C326"/>
    <mergeCell ref="B325:C325"/>
    <mergeCell ref="B327:C327"/>
    <mergeCell ref="B329:C329"/>
    <mergeCell ref="B330:C330"/>
    <mergeCell ref="B331:C331"/>
    <mergeCell ref="B332:C332"/>
    <mergeCell ref="B333:C333"/>
    <mergeCell ref="G352:I352"/>
    <mergeCell ref="A353:F353"/>
    <mergeCell ref="B337:C337"/>
    <mergeCell ref="B339:C339"/>
    <mergeCell ref="B340:C340"/>
    <mergeCell ref="B338:C338"/>
    <mergeCell ref="B348:C348"/>
    <mergeCell ref="B341:C341"/>
    <mergeCell ref="B342:C342"/>
    <mergeCell ref="B343:C343"/>
    <mergeCell ref="B344:C344"/>
    <mergeCell ref="B345:C345"/>
    <mergeCell ref="D286:D305"/>
    <mergeCell ref="B320:C320"/>
    <mergeCell ref="B321:C321"/>
    <mergeCell ref="B322:C322"/>
    <mergeCell ref="D379:F379"/>
    <mergeCell ref="D360:F360"/>
    <mergeCell ref="D377:F377"/>
    <mergeCell ref="D378:F378"/>
    <mergeCell ref="A367:G367"/>
    <mergeCell ref="B335:C335"/>
    <mergeCell ref="B336:C336"/>
    <mergeCell ref="B350:C350"/>
    <mergeCell ref="B352:C352"/>
    <mergeCell ref="B347:C347"/>
    <mergeCell ref="B346:C346"/>
    <mergeCell ref="B349:C349"/>
  </mergeCells>
  <hyperlinks>
    <hyperlink ref="G360" location="'Détail autres dépenses'!A1" display="'Détail autres dépenses'!A1" xr:uid="{00000000-0004-0000-0000-000000000000}"/>
    <hyperlink ref="G376" location="'Détail ressources sans reçu  '!A6" display="'Détail ressources sans reçu  '!A6" xr:uid="{00000000-0004-0000-0000-000001000000}"/>
    <hyperlink ref="G386" location="'Détail rembrsts prêts candidats'!A1" display="'Détail rembrsts prêts candidats'!A1" xr:uid="{00000000-0004-0000-0000-000002000000}"/>
    <hyperlink ref="G387" location="'Détail encaissmts à régulariser'!A1" display="'Détail encaissmts à régulariser'!A1" xr:uid="{00000000-0004-0000-0000-000003000000}"/>
    <hyperlink ref="G388" location="'Détail autres encaissements '!A1" display="'Détail autres encaissements '!A1" xr:uid="{00000000-0004-0000-0000-000004000000}"/>
    <hyperlink ref="G389" location="'Détail transferts de charges'!A1" display="'Détail transferts de charges'!A1" xr:uid="{00000000-0004-0000-0000-000005000000}"/>
    <hyperlink ref="G377" location="'Détail ressources sans reçu  '!A23" display="'Détail ressources sans reçu  '!A23" xr:uid="{00000000-0004-0000-0000-000006000000}"/>
    <hyperlink ref="G378" location="'Détail ressources sans reçu  '!A45" display="'Détail ressources sans reçu  '!A45" xr:uid="{00000000-0004-0000-0000-000007000000}"/>
    <hyperlink ref="G379" location="'Détail prest. services candidat'!A1" display="'Détail prest. services candidat'!A1" xr:uid="{00000000-0004-0000-0000-000008000000}"/>
    <hyperlink ref="G383" location="'Détail produits activités annex'!A1" display="'Détail produits activités annex'!A1" xr:uid="{00000000-0004-0000-0000-000009000000}"/>
  </hyperlinks>
  <pageMargins left="0.62992125984251968" right="1.5748031496062993" top="0.98425196850393704" bottom="1.0629921259842521" header="0.51181102362204722" footer="0.51181102362204722"/>
  <pageSetup paperSize="9" scale="64" fitToHeight="9" orientation="landscape" r:id="rId1"/>
  <headerFooter alignWithMargins="0">
    <oddHeader xml:space="preserve">&amp;L&amp;"Arial,Gras"&amp;14&amp;KEE2656
&amp;R&amp;"Arial,Gras"&amp;14&amp;K09-019 2022
&amp;"Arial,Normal"&amp;10CNCCFP : Vérifié le  04/01/2023
 </oddHeader>
    <oddFooter>&amp;L&amp;"Arial,Gras"&amp;K09-024Mandataire - Tableau de contrôle de la trésorerie&amp;C&amp;"Arial,Gras"&amp;KEE2656&amp;P / &amp;N</oddFooter>
  </headerFooter>
  <rowBreaks count="8" manualBreakCount="8">
    <brk id="45" max="16383" man="1"/>
    <brk id="81" max="16383" man="1"/>
    <brk id="128" max="9" man="1"/>
    <brk id="176" max="9" man="1"/>
    <brk id="223" max="9" man="1"/>
    <brk id="269" max="16383" man="1"/>
    <brk id="308" max="16383" man="1"/>
    <brk id="352" max="16383" man="1"/>
  </rowBreaks>
  <ignoredErrors>
    <ignoredError sqref="G360 G376 G377:G379 G38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workbookViewId="0">
      <selection activeCell="C8" sqref="C8"/>
    </sheetView>
  </sheetViews>
  <sheetFormatPr baseColWidth="10" defaultColWidth="11.33203125" defaultRowHeight="13" x14ac:dyDescent="0.15"/>
  <cols>
    <col min="1" max="1" width="10.33203125" bestFit="1" customWidth="1"/>
    <col min="2" max="2" width="50.33203125" customWidth="1"/>
    <col min="3" max="3" width="16.83203125" customWidth="1"/>
    <col min="4" max="4" width="11.83203125" customWidth="1"/>
  </cols>
  <sheetData>
    <row r="1" spans="1:5" ht="16" x14ac:dyDescent="0.2">
      <c r="A1" s="193" t="s">
        <v>325</v>
      </c>
      <c r="B1" s="193"/>
      <c r="C1" s="177"/>
      <c r="D1" s="169">
        <v>2022</v>
      </c>
      <c r="E1" s="165"/>
    </row>
    <row r="2" spans="1:5" x14ac:dyDescent="0.15">
      <c r="A2" s="165"/>
      <c r="B2" s="165"/>
      <c r="C2" s="177"/>
      <c r="D2" s="165"/>
      <c r="E2" s="165"/>
    </row>
    <row r="3" spans="1:5" x14ac:dyDescent="0.15">
      <c r="A3" s="169" t="s">
        <v>233</v>
      </c>
      <c r="B3" s="167" t="s">
        <v>258</v>
      </c>
      <c r="C3" s="176" t="s">
        <v>235</v>
      </c>
      <c r="D3" s="169" t="s">
        <v>233</v>
      </c>
      <c r="E3" s="165"/>
    </row>
    <row r="4" spans="1:5" x14ac:dyDescent="0.15">
      <c r="A4" s="169" t="s">
        <v>236</v>
      </c>
      <c r="B4" s="165"/>
      <c r="C4" s="177"/>
      <c r="D4" s="169" t="s">
        <v>237</v>
      </c>
      <c r="E4" s="165"/>
    </row>
    <row r="5" spans="1:5" x14ac:dyDescent="0.15">
      <c r="A5" s="166"/>
      <c r="B5" s="165"/>
      <c r="C5" s="177"/>
      <c r="D5" s="165"/>
      <c r="E5" s="165"/>
    </row>
    <row r="6" spans="1:5" x14ac:dyDescent="0.15">
      <c r="A6" s="178">
        <v>467000</v>
      </c>
      <c r="B6" s="179"/>
      <c r="C6" s="180"/>
      <c r="D6" s="192"/>
      <c r="E6" s="165"/>
    </row>
    <row r="7" spans="1:5" x14ac:dyDescent="0.15">
      <c r="A7" s="181"/>
      <c r="B7" s="179"/>
      <c r="C7" s="180"/>
      <c r="D7" s="180"/>
      <c r="E7" s="165"/>
    </row>
    <row r="8" spans="1:5" x14ac:dyDescent="0.15">
      <c r="A8" s="178">
        <v>467000</v>
      </c>
      <c r="B8" s="179"/>
      <c r="C8" s="180"/>
      <c r="D8" s="192"/>
      <c r="E8" s="165"/>
    </row>
    <row r="9" spans="1:5" x14ac:dyDescent="0.15">
      <c r="A9" s="181"/>
      <c r="B9" s="179"/>
      <c r="C9" s="180"/>
      <c r="D9" s="180"/>
      <c r="E9" s="165"/>
    </row>
    <row r="10" spans="1:5" x14ac:dyDescent="0.15">
      <c r="A10" s="178">
        <v>467000</v>
      </c>
      <c r="B10" s="179"/>
      <c r="C10" s="180"/>
      <c r="D10" s="192"/>
      <c r="E10" s="165"/>
    </row>
    <row r="11" spans="1:5" x14ac:dyDescent="0.15">
      <c r="A11" s="181"/>
      <c r="B11" s="179"/>
      <c r="C11" s="180"/>
      <c r="D11" s="180"/>
      <c r="E11" s="165"/>
    </row>
    <row r="12" spans="1:5" x14ac:dyDescent="0.15">
      <c r="A12" s="178">
        <v>467000</v>
      </c>
      <c r="B12" s="197"/>
      <c r="C12" s="198"/>
      <c r="D12" s="192"/>
      <c r="E12" s="199"/>
    </row>
    <row r="13" spans="1:5" x14ac:dyDescent="0.15">
      <c r="A13" s="181"/>
      <c r="B13" s="179"/>
      <c r="C13" s="180"/>
      <c r="D13" s="180"/>
      <c r="E13" s="165"/>
    </row>
    <row r="14" spans="1:5" x14ac:dyDescent="0.15">
      <c r="A14" s="178">
        <v>467000</v>
      </c>
      <c r="B14" s="197"/>
      <c r="C14" s="198"/>
      <c r="D14" s="192"/>
      <c r="E14" s="199"/>
    </row>
    <row r="15" spans="1:5" x14ac:dyDescent="0.15">
      <c r="A15" s="200"/>
      <c r="B15" s="197"/>
      <c r="C15" s="198"/>
      <c r="D15" s="198"/>
      <c r="E15" s="199"/>
    </row>
    <row r="16" spans="1:5" x14ac:dyDescent="0.15">
      <c r="A16" s="178">
        <v>467000</v>
      </c>
      <c r="B16" s="197"/>
      <c r="C16" s="198"/>
      <c r="D16" s="192"/>
      <c r="E16" s="199"/>
    </row>
    <row r="17" spans="1:5" x14ac:dyDescent="0.15">
      <c r="A17" s="200"/>
      <c r="B17" s="197"/>
      <c r="C17" s="198"/>
      <c r="D17" s="198"/>
      <c r="E17" s="199"/>
    </row>
    <row r="18" spans="1:5" x14ac:dyDescent="0.15">
      <c r="A18" s="178">
        <v>467000</v>
      </c>
      <c r="B18" s="197"/>
      <c r="C18" s="198"/>
      <c r="D18" s="192"/>
      <c r="E18" s="199"/>
    </row>
    <row r="19" spans="1:5" x14ac:dyDescent="0.15">
      <c r="A19" s="178"/>
      <c r="B19" s="197"/>
      <c r="C19" s="198"/>
      <c r="D19" s="192"/>
      <c r="E19" s="199"/>
    </row>
    <row r="20" spans="1:5" x14ac:dyDescent="0.15">
      <c r="A20" s="178">
        <v>467000</v>
      </c>
      <c r="B20" s="197"/>
      <c r="C20" s="198"/>
      <c r="D20" s="192"/>
      <c r="E20" s="199"/>
    </row>
    <row r="21" spans="1:5" x14ac:dyDescent="0.15">
      <c r="A21" s="178"/>
      <c r="B21" s="197"/>
      <c r="C21" s="198"/>
      <c r="D21" s="192"/>
      <c r="E21" s="199"/>
    </row>
    <row r="22" spans="1:5" x14ac:dyDescent="0.15">
      <c r="A22" s="178">
        <v>467000</v>
      </c>
      <c r="B22" s="179"/>
      <c r="C22" s="180"/>
      <c r="D22" s="192"/>
      <c r="E22" s="165"/>
    </row>
    <row r="23" spans="1:5" x14ac:dyDescent="0.15">
      <c r="A23" s="178"/>
      <c r="B23" s="197"/>
      <c r="C23" s="198"/>
      <c r="D23" s="192"/>
      <c r="E23" s="199"/>
    </row>
    <row r="24" spans="1:5" x14ac:dyDescent="0.15">
      <c r="A24" s="178">
        <v>467000</v>
      </c>
      <c r="B24" s="197"/>
      <c r="C24" s="198"/>
      <c r="D24" s="192"/>
      <c r="E24" s="199"/>
    </row>
    <row r="25" spans="1:5" x14ac:dyDescent="0.15">
      <c r="A25" s="181"/>
      <c r="B25" s="179"/>
      <c r="C25" s="180"/>
      <c r="D25" s="180"/>
      <c r="E25" s="165"/>
    </row>
    <row r="26" spans="1:5" x14ac:dyDescent="0.15">
      <c r="A26" s="169" t="s">
        <v>66</v>
      </c>
      <c r="B26" s="165"/>
      <c r="C26" s="176">
        <f>SUM(C6:C25)</f>
        <v>0</v>
      </c>
      <c r="D26" s="165"/>
      <c r="E26" s="165"/>
    </row>
    <row r="27" spans="1:5" x14ac:dyDescent="0.15">
      <c r="A27" s="167" t="s">
        <v>229</v>
      </c>
      <c r="B27" s="165"/>
      <c r="C27" s="176">
        <f>+Ventilations!F46</f>
        <v>0</v>
      </c>
      <c r="D27" s="165"/>
      <c r="E27" s="165"/>
    </row>
    <row r="28" spans="1:5" x14ac:dyDescent="0.15">
      <c r="A28" s="169" t="s">
        <v>136</v>
      </c>
      <c r="B28" s="165"/>
      <c r="C28" s="176">
        <f>C26-C27</f>
        <v>0</v>
      </c>
      <c r="D28" s="165"/>
      <c r="E28" s="165"/>
    </row>
    <row r="29" spans="1:5" x14ac:dyDescent="0.15">
      <c r="A29" s="168"/>
      <c r="B29" s="165"/>
      <c r="C29" s="177"/>
      <c r="D29" s="165"/>
      <c r="E29" s="16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3"/>
  <sheetViews>
    <sheetView workbookViewId="0">
      <selection activeCell="C24" sqref="C24"/>
    </sheetView>
  </sheetViews>
  <sheetFormatPr baseColWidth="10" defaultColWidth="11.33203125" defaultRowHeight="13" x14ac:dyDescent="0.15"/>
  <cols>
    <col min="2" max="2" width="45" customWidth="1"/>
    <col min="3" max="3" width="17.6640625" style="127" customWidth="1"/>
    <col min="4" max="4" width="11.83203125" customWidth="1"/>
  </cols>
  <sheetData>
    <row r="1" spans="1:4" ht="16" x14ac:dyDescent="0.2">
      <c r="A1" s="266" t="s">
        <v>259</v>
      </c>
      <c r="B1" s="266"/>
      <c r="C1" s="152">
        <v>2022</v>
      </c>
      <c r="D1" s="165"/>
    </row>
    <row r="2" spans="1:4" x14ac:dyDescent="0.15">
      <c r="D2" s="165"/>
    </row>
    <row r="3" spans="1:4" x14ac:dyDescent="0.15">
      <c r="A3" s="124" t="s">
        <v>233</v>
      </c>
      <c r="B3" s="124" t="s">
        <v>260</v>
      </c>
      <c r="C3" s="147" t="s">
        <v>235</v>
      </c>
      <c r="D3" s="169" t="s">
        <v>233</v>
      </c>
    </row>
    <row r="4" spans="1:4" x14ac:dyDescent="0.15">
      <c r="B4" s="124" t="s">
        <v>261</v>
      </c>
      <c r="C4" s="183"/>
      <c r="D4" s="169" t="s">
        <v>237</v>
      </c>
    </row>
    <row r="5" spans="1:4" x14ac:dyDescent="0.15">
      <c r="A5" s="102"/>
      <c r="B5" s="201" t="s">
        <v>262</v>
      </c>
      <c r="C5" s="183"/>
      <c r="D5" s="165"/>
    </row>
    <row r="6" spans="1:4" x14ac:dyDescent="0.15">
      <c r="A6" s="107"/>
      <c r="B6" s="124" t="s">
        <v>263</v>
      </c>
      <c r="C6" s="184"/>
    </row>
    <row r="7" spans="1:4" x14ac:dyDescent="0.15">
      <c r="A7" s="185">
        <v>463191</v>
      </c>
      <c r="B7" s="190"/>
      <c r="C7" s="35"/>
      <c r="D7" s="192" t="s">
        <v>264</v>
      </c>
    </row>
    <row r="8" spans="1:4" x14ac:dyDescent="0.15">
      <c r="A8" s="186"/>
      <c r="B8" s="36"/>
      <c r="C8" s="35"/>
      <c r="D8" s="180"/>
    </row>
    <row r="9" spans="1:4" x14ac:dyDescent="0.15">
      <c r="A9" s="185">
        <v>463191</v>
      </c>
      <c r="B9" s="13"/>
      <c r="C9" s="202"/>
      <c r="D9" s="192" t="s">
        <v>264</v>
      </c>
    </row>
    <row r="10" spans="1:4" x14ac:dyDescent="0.15">
      <c r="A10" s="186"/>
      <c r="B10" s="13"/>
      <c r="C10" s="35"/>
      <c r="D10" s="180"/>
    </row>
    <row r="11" spans="1:4" x14ac:dyDescent="0.15">
      <c r="A11" s="185">
        <v>463191</v>
      </c>
      <c r="B11" s="13"/>
      <c r="C11" s="35"/>
      <c r="D11" s="192" t="s">
        <v>264</v>
      </c>
    </row>
    <row r="12" spans="1:4" x14ac:dyDescent="0.15">
      <c r="A12" s="186"/>
      <c r="B12" s="13"/>
      <c r="C12" s="35"/>
      <c r="D12" s="180"/>
    </row>
    <row r="13" spans="1:4" x14ac:dyDescent="0.15">
      <c r="A13" s="185">
        <v>463191</v>
      </c>
      <c r="B13" s="36"/>
      <c r="C13" s="35"/>
      <c r="D13" s="192" t="s">
        <v>264</v>
      </c>
    </row>
    <row r="14" spans="1:4" x14ac:dyDescent="0.15">
      <c r="A14" s="186"/>
      <c r="B14" s="187"/>
      <c r="C14" s="35"/>
      <c r="D14" s="180"/>
    </row>
    <row r="15" spans="1:4" x14ac:dyDescent="0.15">
      <c r="A15" s="185">
        <v>463191</v>
      </c>
      <c r="B15" s="189"/>
      <c r="C15" s="35"/>
      <c r="D15" s="192" t="s">
        <v>264</v>
      </c>
    </row>
    <row r="16" spans="1:4" x14ac:dyDescent="0.15">
      <c r="A16" s="186"/>
      <c r="B16" s="189"/>
      <c r="C16" s="35"/>
      <c r="D16" s="180"/>
    </row>
    <row r="18" spans="1:4" x14ac:dyDescent="0.15">
      <c r="A18" s="107"/>
    </row>
    <row r="19" spans="1:4" x14ac:dyDescent="0.15">
      <c r="A19" s="124" t="s">
        <v>233</v>
      </c>
      <c r="B19" s="124" t="s">
        <v>265</v>
      </c>
      <c r="C19" s="147" t="s">
        <v>235</v>
      </c>
      <c r="D19" s="169" t="s">
        <v>233</v>
      </c>
    </row>
    <row r="20" spans="1:4" x14ac:dyDescent="0.15">
      <c r="B20" s="201" t="s">
        <v>266</v>
      </c>
      <c r="C20" s="183"/>
      <c r="D20" s="169" t="s">
        <v>237</v>
      </c>
    </row>
    <row r="21" spans="1:4" x14ac:dyDescent="0.15">
      <c r="A21" s="102"/>
      <c r="C21" s="183"/>
      <c r="D21" s="165"/>
    </row>
    <row r="22" spans="1:4" x14ac:dyDescent="0.15">
      <c r="A22" s="185">
        <v>463191</v>
      </c>
      <c r="B22" s="190"/>
      <c r="C22" s="35"/>
      <c r="D22" s="192" t="s">
        <v>264</v>
      </c>
    </row>
    <row r="23" spans="1:4" x14ac:dyDescent="0.15">
      <c r="A23" s="186"/>
      <c r="B23" s="36"/>
      <c r="C23" s="35"/>
      <c r="D23" s="180"/>
    </row>
    <row r="24" spans="1:4" x14ac:dyDescent="0.15">
      <c r="A24" s="185">
        <v>463191</v>
      </c>
      <c r="B24" s="13"/>
      <c r="C24" s="35"/>
      <c r="D24" s="192" t="s">
        <v>264</v>
      </c>
    </row>
    <row r="25" spans="1:4" x14ac:dyDescent="0.15">
      <c r="A25" s="186"/>
      <c r="B25" s="13"/>
      <c r="C25" s="35"/>
      <c r="D25" s="180"/>
    </row>
    <row r="26" spans="1:4" x14ac:dyDescent="0.15">
      <c r="A26" s="185">
        <v>463191</v>
      </c>
      <c r="B26" s="13"/>
      <c r="C26" s="35"/>
      <c r="D26" s="192" t="s">
        <v>264</v>
      </c>
    </row>
    <row r="27" spans="1:4" x14ac:dyDescent="0.15">
      <c r="A27" s="186"/>
      <c r="B27" s="13"/>
      <c r="C27" s="35"/>
      <c r="D27" s="180"/>
    </row>
    <row r="28" spans="1:4" x14ac:dyDescent="0.15">
      <c r="A28" s="185">
        <v>463191</v>
      </c>
      <c r="B28" s="36"/>
      <c r="C28" s="35"/>
      <c r="D28" s="192" t="s">
        <v>264</v>
      </c>
    </row>
    <row r="29" spans="1:4" x14ac:dyDescent="0.15">
      <c r="A29" s="186"/>
      <c r="B29" s="187"/>
      <c r="C29" s="35"/>
      <c r="D29" s="180"/>
    </row>
    <row r="30" spans="1:4" x14ac:dyDescent="0.15">
      <c r="A30" s="185">
        <v>463191</v>
      </c>
      <c r="B30" s="189"/>
      <c r="C30" s="35"/>
      <c r="D30" s="192" t="s">
        <v>264</v>
      </c>
    </row>
    <row r="31" spans="1:4" x14ac:dyDescent="0.15">
      <c r="A31" s="186"/>
      <c r="B31" s="189"/>
      <c r="C31" s="35"/>
      <c r="D31" s="180"/>
    </row>
    <row r="32" spans="1:4" x14ac:dyDescent="0.15">
      <c r="A32" s="107"/>
      <c r="C32" s="184"/>
    </row>
    <row r="33" spans="1:3" x14ac:dyDescent="0.15">
      <c r="A33" s="152" t="s">
        <v>66</v>
      </c>
      <c r="C33" s="147">
        <f>SUM(C7:C16)+SUM(C22:C31)</f>
        <v>0</v>
      </c>
    </row>
    <row r="34" spans="1:3" x14ac:dyDescent="0.15">
      <c r="A34" s="124" t="s">
        <v>229</v>
      </c>
      <c r="B34" s="113" t="s">
        <v>267</v>
      </c>
      <c r="C34" s="147">
        <f>+'Fichier de contrôle TCT '!C389</f>
        <v>0</v>
      </c>
    </row>
    <row r="35" spans="1:3" x14ac:dyDescent="0.15">
      <c r="A35" s="152" t="s">
        <v>136</v>
      </c>
      <c r="B35" s="113"/>
      <c r="C35" s="147">
        <f>SUM(C33-C34)</f>
        <v>0</v>
      </c>
    </row>
    <row r="36" spans="1:3" x14ac:dyDescent="0.15">
      <c r="A36" s="107"/>
      <c r="B36" s="113"/>
    </row>
    <row r="37" spans="1:3" x14ac:dyDescent="0.15">
      <c r="A37" s="107"/>
    </row>
    <row r="38" spans="1:3" x14ac:dyDescent="0.15">
      <c r="A38" s="107"/>
    </row>
    <row r="39" spans="1:3" x14ac:dyDescent="0.15">
      <c r="A39" s="107"/>
    </row>
    <row r="40" spans="1:3" x14ac:dyDescent="0.15">
      <c r="A40" s="107"/>
    </row>
    <row r="41" spans="1:3" x14ac:dyDescent="0.15">
      <c r="A41" s="107"/>
    </row>
    <row r="42" spans="1:3" x14ac:dyDescent="0.15">
      <c r="A42" s="107"/>
    </row>
    <row r="43" spans="1:3" x14ac:dyDescent="0.15">
      <c r="A43" s="107"/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9"/>
  <sheetViews>
    <sheetView workbookViewId="0">
      <selection activeCell="F19" sqref="F19"/>
    </sheetView>
  </sheetViews>
  <sheetFormatPr baseColWidth="10" defaultColWidth="11.33203125" defaultRowHeight="13" x14ac:dyDescent="0.15"/>
  <cols>
    <col min="2" max="2" width="45" customWidth="1"/>
    <col min="3" max="3" width="17.6640625" style="127" customWidth="1"/>
  </cols>
  <sheetData>
    <row r="1" spans="1:8" ht="16" x14ac:dyDescent="0.2">
      <c r="A1" s="266" t="s">
        <v>268</v>
      </c>
      <c r="B1" s="266"/>
      <c r="C1" s="152">
        <v>2022</v>
      </c>
    </row>
    <row r="3" spans="1:8" x14ac:dyDescent="0.15">
      <c r="A3" s="124" t="s">
        <v>233</v>
      </c>
      <c r="B3" s="124" t="s">
        <v>269</v>
      </c>
      <c r="C3" s="147" t="s">
        <v>235</v>
      </c>
      <c r="E3" s="268" t="s">
        <v>160</v>
      </c>
      <c r="F3" s="268"/>
      <c r="G3" s="268"/>
      <c r="H3" s="268"/>
    </row>
    <row r="4" spans="1:8" x14ac:dyDescent="0.15">
      <c r="C4" s="183"/>
    </row>
    <row r="5" spans="1:8" ht="14" thickBot="1" x14ac:dyDescent="0.2">
      <c r="A5" s="102"/>
      <c r="C5" s="183"/>
    </row>
    <row r="6" spans="1:8" x14ac:dyDescent="0.15">
      <c r="A6" s="185">
        <v>461058</v>
      </c>
      <c r="B6" s="190"/>
      <c r="C6" s="35"/>
      <c r="E6" s="269" t="s">
        <v>270</v>
      </c>
      <c r="F6" s="270"/>
      <c r="G6" s="270"/>
      <c r="H6" s="271"/>
    </row>
    <row r="7" spans="1:8" x14ac:dyDescent="0.15">
      <c r="A7" s="186"/>
      <c r="B7" s="36"/>
      <c r="C7" s="35"/>
      <c r="E7" s="272"/>
      <c r="F7" s="273"/>
      <c r="G7" s="273"/>
      <c r="H7" s="274"/>
    </row>
    <row r="8" spans="1:8" x14ac:dyDescent="0.15">
      <c r="A8" s="185">
        <v>461058</v>
      </c>
      <c r="B8" s="13"/>
      <c r="C8" s="35"/>
      <c r="E8" s="272"/>
      <c r="F8" s="273"/>
      <c r="G8" s="273"/>
      <c r="H8" s="274"/>
    </row>
    <row r="9" spans="1:8" x14ac:dyDescent="0.15">
      <c r="A9" s="186"/>
      <c r="B9" s="13"/>
      <c r="C9" s="35"/>
      <c r="E9" s="272"/>
      <c r="F9" s="273"/>
      <c r="G9" s="273"/>
      <c r="H9" s="274"/>
    </row>
    <row r="10" spans="1:8" x14ac:dyDescent="0.15">
      <c r="A10" s="185">
        <v>461058</v>
      </c>
      <c r="B10" s="13"/>
      <c r="C10" s="35"/>
      <c r="E10" s="272"/>
      <c r="F10" s="273"/>
      <c r="G10" s="273"/>
      <c r="H10" s="274"/>
    </row>
    <row r="11" spans="1:8" x14ac:dyDescent="0.15">
      <c r="A11" s="186"/>
      <c r="B11" s="13"/>
      <c r="C11" s="35"/>
      <c r="E11" s="272"/>
      <c r="F11" s="273"/>
      <c r="G11" s="273"/>
      <c r="H11" s="274"/>
    </row>
    <row r="12" spans="1:8" ht="14" thickBot="1" x14ac:dyDescent="0.2">
      <c r="A12" s="185">
        <v>461058</v>
      </c>
      <c r="B12" s="36"/>
      <c r="C12" s="35"/>
      <c r="E12" s="275"/>
      <c r="F12" s="276"/>
      <c r="G12" s="276"/>
      <c r="H12" s="277"/>
    </row>
    <row r="13" spans="1:8" x14ac:dyDescent="0.15">
      <c r="A13" s="186"/>
      <c r="B13" s="187"/>
      <c r="C13" s="35"/>
    </row>
    <row r="14" spans="1:8" x14ac:dyDescent="0.15">
      <c r="A14" s="185">
        <v>461058</v>
      </c>
      <c r="B14" s="189"/>
      <c r="C14" s="35"/>
    </row>
    <row r="15" spans="1:8" x14ac:dyDescent="0.15">
      <c r="A15" s="186"/>
      <c r="B15" s="189"/>
      <c r="C15" s="35"/>
      <c r="D15" s="113"/>
    </row>
    <row r="16" spans="1:8" x14ac:dyDescent="0.15">
      <c r="A16" s="188"/>
      <c r="B16" s="189"/>
      <c r="C16" s="35"/>
    </row>
    <row r="17" spans="1:3" x14ac:dyDescent="0.15">
      <c r="A17" s="107"/>
      <c r="C17" s="184"/>
    </row>
    <row r="18" spans="1:3" x14ac:dyDescent="0.15">
      <c r="A18" s="152" t="s">
        <v>66</v>
      </c>
      <c r="C18" s="147">
        <f>SUM(C6:C17)</f>
        <v>0</v>
      </c>
    </row>
    <row r="19" spans="1:3" x14ac:dyDescent="0.15">
      <c r="A19" s="124" t="s">
        <v>229</v>
      </c>
      <c r="B19" s="113" t="s">
        <v>271</v>
      </c>
      <c r="C19" s="147">
        <f>+'Fichier de contrôle TCT '!C360</f>
        <v>0</v>
      </c>
    </row>
    <row r="20" spans="1:3" x14ac:dyDescent="0.15">
      <c r="A20" s="152" t="s">
        <v>136</v>
      </c>
      <c r="B20" s="113"/>
      <c r="C20" s="147">
        <f>SUM(C18:C19)</f>
        <v>0</v>
      </c>
    </row>
    <row r="21" spans="1:3" x14ac:dyDescent="0.15">
      <c r="A21" s="107"/>
      <c r="B21" s="113"/>
    </row>
    <row r="22" spans="1:3" x14ac:dyDescent="0.15">
      <c r="A22" s="10"/>
      <c r="B22" s="113"/>
    </row>
    <row r="23" spans="1:3" x14ac:dyDescent="0.15">
      <c r="A23" s="107"/>
    </row>
    <row r="24" spans="1:3" x14ac:dyDescent="0.15">
      <c r="A24" s="10"/>
      <c r="B24" s="113"/>
    </row>
    <row r="25" spans="1:3" x14ac:dyDescent="0.15">
      <c r="A25" s="107"/>
    </row>
    <row r="26" spans="1:3" x14ac:dyDescent="0.15">
      <c r="A26" s="107"/>
    </row>
    <row r="27" spans="1:3" x14ac:dyDescent="0.15">
      <c r="A27" s="107"/>
    </row>
    <row r="28" spans="1:3" x14ac:dyDescent="0.15">
      <c r="A28" s="124"/>
      <c r="B28" s="113"/>
    </row>
    <row r="29" spans="1:3" x14ac:dyDescent="0.15">
      <c r="A29" s="107"/>
      <c r="B29" s="113"/>
    </row>
    <row r="30" spans="1:3" x14ac:dyDescent="0.15">
      <c r="A30" s="124"/>
    </row>
    <row r="31" spans="1:3" x14ac:dyDescent="0.15">
      <c r="A31" s="107"/>
    </row>
    <row r="32" spans="1:3" x14ac:dyDescent="0.15">
      <c r="A32" s="107"/>
    </row>
    <row r="33" spans="1:4" x14ac:dyDescent="0.15">
      <c r="A33" s="107"/>
    </row>
    <row r="34" spans="1:4" x14ac:dyDescent="0.15">
      <c r="A34" s="102"/>
    </row>
    <row r="35" spans="1:4" x14ac:dyDescent="0.15">
      <c r="A35" s="10"/>
    </row>
    <row r="36" spans="1:4" x14ac:dyDescent="0.15">
      <c r="A36" s="107"/>
    </row>
    <row r="37" spans="1:4" x14ac:dyDescent="0.15">
      <c r="A37" s="107"/>
    </row>
    <row r="38" spans="1:4" x14ac:dyDescent="0.15">
      <c r="A38" s="107"/>
    </row>
    <row r="39" spans="1:4" x14ac:dyDescent="0.15">
      <c r="A39" s="107"/>
    </row>
    <row r="40" spans="1:4" x14ac:dyDescent="0.15">
      <c r="A40" s="107"/>
    </row>
    <row r="41" spans="1:4" x14ac:dyDescent="0.15">
      <c r="A41" s="107"/>
    </row>
    <row r="42" spans="1:4" x14ac:dyDescent="0.15">
      <c r="A42" s="107"/>
    </row>
    <row r="43" spans="1:4" x14ac:dyDescent="0.15">
      <c r="A43" s="107"/>
    </row>
    <row r="44" spans="1:4" x14ac:dyDescent="0.15">
      <c r="A44" s="107"/>
    </row>
    <row r="45" spans="1:4" x14ac:dyDescent="0.15">
      <c r="A45" s="107"/>
      <c r="D45" s="127"/>
    </row>
    <row r="46" spans="1:4" x14ac:dyDescent="0.15">
      <c r="A46" s="107"/>
    </row>
    <row r="47" spans="1:4" x14ac:dyDescent="0.15">
      <c r="A47" s="107"/>
    </row>
    <row r="48" spans="1:4" x14ac:dyDescent="0.15">
      <c r="A48" s="107"/>
    </row>
    <row r="49" spans="1:1" x14ac:dyDescent="0.15">
      <c r="A49" s="107"/>
    </row>
  </sheetData>
  <sheetProtection insertRows="0"/>
  <mergeCells count="3">
    <mergeCell ref="A1:B1"/>
    <mergeCell ref="E3:H3"/>
    <mergeCell ref="E6:H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M58"/>
  <sheetViews>
    <sheetView zoomScaleNormal="100" workbookViewId="0">
      <selection activeCell="C61" sqref="C61"/>
    </sheetView>
  </sheetViews>
  <sheetFormatPr baseColWidth="10" defaultColWidth="11.33203125" defaultRowHeight="13" x14ac:dyDescent="0.15"/>
  <cols>
    <col min="2" max="2" width="8.33203125" customWidth="1"/>
    <col min="3" max="3" width="36" style="107" customWidth="1"/>
    <col min="4" max="4" width="9.33203125" customWidth="1"/>
    <col min="5" max="5" width="14" customWidth="1"/>
    <col min="13" max="13" width="15.33203125" customWidth="1"/>
  </cols>
  <sheetData>
    <row r="1" spans="1:13" ht="14" thickBot="1" x14ac:dyDescent="0.2"/>
    <row r="2" spans="1:13" ht="27" customHeight="1" thickBot="1" x14ac:dyDescent="0.2">
      <c r="A2" s="123" t="s">
        <v>158</v>
      </c>
      <c r="C2" s="121" t="s">
        <v>159</v>
      </c>
      <c r="E2" s="261" t="s">
        <v>160</v>
      </c>
      <c r="F2" s="262"/>
      <c r="G2" s="262"/>
      <c r="H2" s="262"/>
      <c r="I2" s="262"/>
      <c r="J2" s="262"/>
      <c r="K2" s="262"/>
      <c r="L2" s="262"/>
      <c r="M2" s="263"/>
    </row>
    <row r="3" spans="1:13" x14ac:dyDescent="0.15">
      <c r="C3" s="122" t="s">
        <v>161</v>
      </c>
      <c r="E3" s="110"/>
      <c r="M3" s="111"/>
    </row>
    <row r="4" spans="1:13" x14ac:dyDescent="0.15">
      <c r="C4" s="119"/>
      <c r="E4" s="112"/>
      <c r="M4" s="111"/>
    </row>
    <row r="5" spans="1:13" x14ac:dyDescent="0.15">
      <c r="C5" s="119"/>
      <c r="E5" s="112">
        <v>706</v>
      </c>
      <c r="F5" t="s">
        <v>162</v>
      </c>
      <c r="M5" s="111"/>
    </row>
    <row r="6" spans="1:13" x14ac:dyDescent="0.15">
      <c r="C6" s="119">
        <v>463121</v>
      </c>
      <c r="E6" s="112"/>
      <c r="F6">
        <v>7061</v>
      </c>
      <c r="G6" t="s">
        <v>163</v>
      </c>
      <c r="M6" s="111"/>
    </row>
    <row r="7" spans="1:13" x14ac:dyDescent="0.15">
      <c r="C7" s="119"/>
      <c r="E7" s="112"/>
      <c r="F7">
        <v>7062</v>
      </c>
      <c r="G7" t="s">
        <v>164</v>
      </c>
      <c r="M7" s="111"/>
    </row>
    <row r="8" spans="1:13" x14ac:dyDescent="0.15">
      <c r="C8" s="119">
        <v>463122</v>
      </c>
      <c r="E8" s="112"/>
      <c r="G8">
        <v>70621</v>
      </c>
      <c r="H8" t="s">
        <v>165</v>
      </c>
      <c r="M8" s="111"/>
    </row>
    <row r="9" spans="1:13" x14ac:dyDescent="0.15">
      <c r="C9" s="119">
        <v>463123</v>
      </c>
      <c r="E9" s="112"/>
      <c r="G9">
        <v>70622</v>
      </c>
      <c r="H9" t="s">
        <v>166</v>
      </c>
      <c r="M9" s="111"/>
    </row>
    <row r="10" spans="1:13" x14ac:dyDescent="0.15">
      <c r="C10" s="119"/>
      <c r="E10" s="112">
        <v>707</v>
      </c>
      <c r="F10" t="s">
        <v>167</v>
      </c>
      <c r="M10" s="111"/>
    </row>
    <row r="11" spans="1:13" x14ac:dyDescent="0.15">
      <c r="C11" s="119">
        <v>463171</v>
      </c>
      <c r="E11" s="112"/>
      <c r="F11">
        <v>7071</v>
      </c>
      <c r="G11" t="s">
        <v>168</v>
      </c>
      <c r="M11" s="111"/>
    </row>
    <row r="12" spans="1:13" x14ac:dyDescent="0.15">
      <c r="C12" s="119">
        <v>463172</v>
      </c>
      <c r="E12" s="112"/>
      <c r="F12">
        <v>7072</v>
      </c>
      <c r="G12" t="s">
        <v>169</v>
      </c>
      <c r="M12" s="111"/>
    </row>
    <row r="13" spans="1:13" x14ac:dyDescent="0.15">
      <c r="C13" s="119">
        <v>463173</v>
      </c>
      <c r="E13" s="112"/>
      <c r="F13">
        <v>7073</v>
      </c>
      <c r="G13" t="s">
        <v>170</v>
      </c>
      <c r="M13" s="111"/>
    </row>
    <row r="14" spans="1:13" x14ac:dyDescent="0.15">
      <c r="C14" s="119"/>
      <c r="E14" s="112">
        <v>708</v>
      </c>
      <c r="F14" t="s">
        <v>171</v>
      </c>
      <c r="M14" s="111"/>
    </row>
    <row r="15" spans="1:13" x14ac:dyDescent="0.15">
      <c r="C15" s="119">
        <v>463183</v>
      </c>
      <c r="E15" s="112"/>
      <c r="F15">
        <v>7083</v>
      </c>
      <c r="G15" t="s">
        <v>172</v>
      </c>
      <c r="M15" s="111"/>
    </row>
    <row r="16" spans="1:13" x14ac:dyDescent="0.15">
      <c r="C16" s="119">
        <v>463184</v>
      </c>
      <c r="E16" s="112"/>
      <c r="F16">
        <v>7084</v>
      </c>
      <c r="G16" t="s">
        <v>173</v>
      </c>
      <c r="M16" s="111"/>
    </row>
    <row r="17" spans="3:13" x14ac:dyDescent="0.15">
      <c r="C17" s="119">
        <v>463185</v>
      </c>
      <c r="E17" s="112"/>
      <c r="F17">
        <v>7088</v>
      </c>
      <c r="G17" t="s">
        <v>174</v>
      </c>
      <c r="M17" s="111"/>
    </row>
    <row r="18" spans="3:13" x14ac:dyDescent="0.15">
      <c r="C18" s="119">
        <v>463100</v>
      </c>
      <c r="E18" s="112">
        <v>741</v>
      </c>
      <c r="F18" s="113" t="s">
        <v>175</v>
      </c>
      <c r="M18" s="111"/>
    </row>
    <row r="19" spans="3:13" x14ac:dyDescent="0.15">
      <c r="C19" s="119">
        <v>463100</v>
      </c>
      <c r="E19" s="112">
        <v>742</v>
      </c>
      <c r="F19" s="113" t="s">
        <v>176</v>
      </c>
      <c r="M19" s="111"/>
    </row>
    <row r="20" spans="3:13" x14ac:dyDescent="0.15">
      <c r="C20" s="119">
        <v>463110</v>
      </c>
      <c r="E20" s="112">
        <v>748</v>
      </c>
      <c r="F20" s="113" t="s">
        <v>177</v>
      </c>
      <c r="M20" s="111"/>
    </row>
    <row r="21" spans="3:13" x14ac:dyDescent="0.15">
      <c r="C21" s="119"/>
      <c r="E21" s="112">
        <v>753</v>
      </c>
      <c r="F21" t="s">
        <v>178</v>
      </c>
      <c r="M21" s="111"/>
    </row>
    <row r="22" spans="3:13" x14ac:dyDescent="0.15">
      <c r="C22" s="119">
        <v>463131</v>
      </c>
      <c r="E22" s="112"/>
      <c r="F22">
        <v>7531</v>
      </c>
      <c r="G22" t="s">
        <v>179</v>
      </c>
      <c r="M22" s="111"/>
    </row>
    <row r="23" spans="3:13" x14ac:dyDescent="0.15">
      <c r="C23" s="119">
        <v>463132</v>
      </c>
      <c r="E23" s="112"/>
      <c r="F23">
        <v>7532</v>
      </c>
      <c r="G23" t="s">
        <v>105</v>
      </c>
      <c r="M23" s="111"/>
    </row>
    <row r="24" spans="3:13" x14ac:dyDescent="0.15">
      <c r="C24" s="119"/>
      <c r="E24" s="112">
        <v>754</v>
      </c>
      <c r="F24" s="113" t="s">
        <v>180</v>
      </c>
      <c r="M24" s="111"/>
    </row>
    <row r="25" spans="3:13" x14ac:dyDescent="0.15">
      <c r="C25" s="119">
        <v>463141</v>
      </c>
      <c r="E25" s="112"/>
      <c r="F25" s="113">
        <v>7541</v>
      </c>
      <c r="G25" t="s">
        <v>181</v>
      </c>
      <c r="M25" s="111"/>
    </row>
    <row r="26" spans="3:13" x14ac:dyDescent="0.15">
      <c r="C26" s="119">
        <v>463142</v>
      </c>
      <c r="E26" s="112"/>
      <c r="F26" s="113">
        <v>7542</v>
      </c>
      <c r="G26" t="s">
        <v>182</v>
      </c>
      <c r="M26" s="111"/>
    </row>
    <row r="27" spans="3:13" x14ac:dyDescent="0.15">
      <c r="C27" s="119">
        <v>463155</v>
      </c>
      <c r="E27" s="112">
        <v>755</v>
      </c>
      <c r="F27" t="s">
        <v>183</v>
      </c>
      <c r="M27" s="111"/>
    </row>
    <row r="28" spans="3:13" x14ac:dyDescent="0.15">
      <c r="C28" s="119"/>
      <c r="E28" s="112">
        <v>756</v>
      </c>
      <c r="F28" s="113" t="s">
        <v>184</v>
      </c>
      <c r="M28" s="111"/>
    </row>
    <row r="29" spans="3:13" x14ac:dyDescent="0.15">
      <c r="C29" s="119">
        <v>463161</v>
      </c>
      <c r="E29" s="112"/>
      <c r="F29">
        <v>7561</v>
      </c>
      <c r="G29" s="113" t="s">
        <v>185</v>
      </c>
      <c r="M29" s="111"/>
    </row>
    <row r="30" spans="3:13" x14ac:dyDescent="0.15">
      <c r="C30" s="119">
        <v>463162</v>
      </c>
      <c r="E30" s="112"/>
      <c r="F30">
        <v>7562</v>
      </c>
      <c r="G30" s="113" t="s">
        <v>186</v>
      </c>
      <c r="M30" s="111"/>
    </row>
    <row r="31" spans="3:13" x14ac:dyDescent="0.15">
      <c r="C31" s="119"/>
      <c r="E31" s="112"/>
      <c r="G31" s="113"/>
      <c r="M31" s="111"/>
    </row>
    <row r="32" spans="3:13" x14ac:dyDescent="0.15">
      <c r="C32" s="119">
        <v>463191</v>
      </c>
      <c r="E32" s="112">
        <v>791</v>
      </c>
      <c r="F32" t="s">
        <v>116</v>
      </c>
      <c r="G32" s="113"/>
      <c r="M32" s="111"/>
    </row>
    <row r="33" spans="1:13" x14ac:dyDescent="0.15">
      <c r="C33" s="119"/>
      <c r="E33" s="112"/>
      <c r="G33" s="113"/>
      <c r="M33" s="111"/>
    </row>
    <row r="34" spans="1:13" ht="14" thickBot="1" x14ac:dyDescent="0.2">
      <c r="C34" s="120"/>
      <c r="E34" s="114"/>
      <c r="F34" s="115"/>
      <c r="G34" s="116"/>
      <c r="H34" s="115"/>
      <c r="I34" s="115"/>
      <c r="J34" s="115"/>
      <c r="K34" s="115"/>
      <c r="L34" s="115"/>
      <c r="M34" s="117"/>
    </row>
    <row r="35" spans="1:13" ht="14" thickBot="1" x14ac:dyDescent="0.2"/>
    <row r="36" spans="1:13" x14ac:dyDescent="0.15">
      <c r="A36" s="123" t="s">
        <v>187</v>
      </c>
      <c r="C36" s="125">
        <v>461078</v>
      </c>
      <c r="E36" s="118">
        <v>6278</v>
      </c>
      <c r="F36" s="108" t="s">
        <v>188</v>
      </c>
      <c r="G36" s="108"/>
      <c r="H36" s="108"/>
      <c r="I36" s="108"/>
      <c r="J36" s="108"/>
      <c r="K36" s="108"/>
      <c r="L36" s="108"/>
      <c r="M36" s="109"/>
    </row>
    <row r="37" spans="1:13" ht="14" thickBot="1" x14ac:dyDescent="0.2">
      <c r="C37" s="153">
        <v>461058</v>
      </c>
      <c r="E37" s="154" t="s">
        <v>189</v>
      </c>
      <c r="F37" s="115" t="s">
        <v>190</v>
      </c>
      <c r="G37" s="115"/>
      <c r="H37" s="115"/>
      <c r="I37" s="115"/>
      <c r="J37" s="115"/>
      <c r="K37" s="115"/>
      <c r="L37" s="115"/>
      <c r="M37" s="117"/>
    </row>
    <row r="39" spans="1:13" x14ac:dyDescent="0.15">
      <c r="A39" s="123" t="s">
        <v>191</v>
      </c>
      <c r="C39" s="107">
        <v>451100</v>
      </c>
      <c r="E39">
        <v>451000</v>
      </c>
      <c r="F39" t="s">
        <v>192</v>
      </c>
    </row>
    <row r="40" spans="1:13" x14ac:dyDescent="0.15">
      <c r="C40" s="107">
        <v>451100</v>
      </c>
      <c r="E40" s="150" t="s">
        <v>193</v>
      </c>
      <c r="F40" t="s">
        <v>194</v>
      </c>
    </row>
    <row r="41" spans="1:13" x14ac:dyDescent="0.15">
      <c r="C41" s="107">
        <v>463200</v>
      </c>
      <c r="E41">
        <v>463200</v>
      </c>
      <c r="F41" t="s">
        <v>195</v>
      </c>
    </row>
    <row r="42" spans="1:13" x14ac:dyDescent="0.15">
      <c r="C42" s="107">
        <v>463400</v>
      </c>
      <c r="E42">
        <v>463400</v>
      </c>
      <c r="F42" s="113" t="s">
        <v>196</v>
      </c>
    </row>
    <row r="43" spans="1:13" x14ac:dyDescent="0.15">
      <c r="C43" s="107">
        <v>463500</v>
      </c>
      <c r="E43">
        <v>463500</v>
      </c>
      <c r="F43" t="s">
        <v>197</v>
      </c>
    </row>
    <row r="44" spans="1:13" x14ac:dyDescent="0.15">
      <c r="C44" s="107">
        <v>467000</v>
      </c>
      <c r="E44" s="151" t="s">
        <v>198</v>
      </c>
      <c r="F44" s="113" t="s">
        <v>199</v>
      </c>
    </row>
    <row r="45" spans="1:13" x14ac:dyDescent="0.15">
      <c r="C45" s="107">
        <v>467100</v>
      </c>
      <c r="E45" s="150" t="s">
        <v>198</v>
      </c>
      <c r="F45" s="113" t="s">
        <v>307</v>
      </c>
    </row>
    <row r="54" spans="3:5" x14ac:dyDescent="0.15">
      <c r="E54" s="124"/>
    </row>
    <row r="58" spans="3:5" x14ac:dyDescent="0.15">
      <c r="C58" s="152"/>
    </row>
  </sheetData>
  <mergeCells count="1">
    <mergeCell ref="E2:M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I28"/>
  <sheetViews>
    <sheetView topLeftCell="A4" workbookViewId="0">
      <selection activeCell="J18" sqref="J18"/>
    </sheetView>
  </sheetViews>
  <sheetFormatPr baseColWidth="10" defaultColWidth="11.33203125" defaultRowHeight="13" x14ac:dyDescent="0.15"/>
  <cols>
    <col min="6" max="6" width="27.33203125" customWidth="1"/>
  </cols>
  <sheetData>
    <row r="2" spans="1:9" x14ac:dyDescent="0.15">
      <c r="A2" s="124" t="s">
        <v>200</v>
      </c>
    </row>
    <row r="3" spans="1:9" ht="11.75" customHeight="1" x14ac:dyDescent="0.15">
      <c r="A3" s="124"/>
    </row>
    <row r="4" spans="1:9" ht="175.25" customHeight="1" x14ac:dyDescent="0.15">
      <c r="A4" s="264" t="s">
        <v>332</v>
      </c>
      <c r="B4" s="240"/>
      <c r="C4" s="240"/>
      <c r="D4" s="240"/>
      <c r="E4" s="240"/>
      <c r="F4" s="240"/>
      <c r="I4" s="124"/>
    </row>
    <row r="5" spans="1:9" x14ac:dyDescent="0.15">
      <c r="A5" s="203" t="s">
        <v>201</v>
      </c>
    </row>
    <row r="7" spans="1:9" x14ac:dyDescent="0.15">
      <c r="A7" t="s">
        <v>202</v>
      </c>
    </row>
    <row r="9" spans="1:9" x14ac:dyDescent="0.15">
      <c r="A9" t="s">
        <v>203</v>
      </c>
    </row>
    <row r="11" spans="1:9" x14ac:dyDescent="0.15">
      <c r="A11" s="278" t="s">
        <v>327</v>
      </c>
    </row>
    <row r="12" spans="1:9" x14ac:dyDescent="0.15">
      <c r="A12" s="278" t="s">
        <v>328</v>
      </c>
    </row>
    <row r="13" spans="1:9" x14ac:dyDescent="0.15">
      <c r="A13" s="278" t="s">
        <v>329</v>
      </c>
    </row>
    <row r="14" spans="1:9" x14ac:dyDescent="0.15">
      <c r="A14" s="278" t="s">
        <v>330</v>
      </c>
    </row>
    <row r="15" spans="1:9" x14ac:dyDescent="0.15">
      <c r="A15" s="278" t="s">
        <v>331</v>
      </c>
    </row>
    <row r="16" spans="1:9" x14ac:dyDescent="0.15">
      <c r="A16" s="204"/>
    </row>
    <row r="17" spans="1:1" x14ac:dyDescent="0.15">
      <c r="A17" s="204"/>
    </row>
    <row r="18" spans="1:1" x14ac:dyDescent="0.15">
      <c r="A18" s="203" t="s">
        <v>204</v>
      </c>
    </row>
    <row r="19" spans="1:1" x14ac:dyDescent="0.15">
      <c r="A19" s="203"/>
    </row>
    <row r="20" spans="1:1" x14ac:dyDescent="0.15">
      <c r="A20" s="113" t="s">
        <v>205</v>
      </c>
    </row>
    <row r="21" spans="1:1" x14ac:dyDescent="0.15">
      <c r="A21" s="113" t="s">
        <v>206</v>
      </c>
    </row>
    <row r="22" spans="1:1" x14ac:dyDescent="0.15">
      <c r="A22" s="113" t="s">
        <v>207</v>
      </c>
    </row>
    <row r="24" spans="1:1" x14ac:dyDescent="0.15">
      <c r="A24" s="113" t="s">
        <v>208</v>
      </c>
    </row>
    <row r="25" spans="1:1" x14ac:dyDescent="0.15">
      <c r="A25" s="113" t="s">
        <v>209</v>
      </c>
    </row>
    <row r="27" spans="1:1" x14ac:dyDescent="0.15">
      <c r="A27" s="113" t="s">
        <v>210</v>
      </c>
    </row>
    <row r="28" spans="1:1" x14ac:dyDescent="0.15">
      <c r="A28" s="113" t="s">
        <v>211</v>
      </c>
    </row>
  </sheetData>
  <mergeCells count="1"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53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J26" sqref="J26"/>
    </sheetView>
  </sheetViews>
  <sheetFormatPr baseColWidth="10" defaultColWidth="11.33203125" defaultRowHeight="13" x14ac:dyDescent="0.15"/>
  <cols>
    <col min="1" max="1" width="24" customWidth="1"/>
    <col min="3" max="3" width="13.33203125" customWidth="1"/>
    <col min="5" max="5" width="17.33203125" customWidth="1"/>
    <col min="6" max="6" width="17.6640625" style="127" customWidth="1"/>
    <col min="7" max="7" width="4" customWidth="1"/>
  </cols>
  <sheetData>
    <row r="1" spans="1:13" ht="16" x14ac:dyDescent="0.2">
      <c r="A1" s="266" t="s">
        <v>212</v>
      </c>
      <c r="B1" s="266"/>
      <c r="C1" s="266"/>
      <c r="D1" s="266"/>
      <c r="E1" s="266"/>
      <c r="F1" s="169">
        <v>2022</v>
      </c>
    </row>
    <row r="3" spans="1:13" x14ac:dyDescent="0.15">
      <c r="A3" s="265" t="s">
        <v>213</v>
      </c>
      <c r="B3" s="265"/>
      <c r="C3" s="265"/>
      <c r="D3" s="265"/>
      <c r="E3" s="265"/>
      <c r="F3" s="128" t="s">
        <v>214</v>
      </c>
      <c r="H3" s="152" t="s">
        <v>215</v>
      </c>
      <c r="I3" s="152" t="s">
        <v>216</v>
      </c>
      <c r="J3" s="147" t="s">
        <v>217</v>
      </c>
      <c r="K3" s="147" t="s">
        <v>218</v>
      </c>
      <c r="L3" s="147" t="s">
        <v>219</v>
      </c>
      <c r="M3" s="147" t="s">
        <v>220</v>
      </c>
    </row>
    <row r="5" spans="1:13" ht="14" thickBot="1" x14ac:dyDescent="0.2">
      <c r="A5" s="132" t="s">
        <v>101</v>
      </c>
      <c r="B5" s="133"/>
      <c r="C5" s="133"/>
      <c r="F5" s="129"/>
      <c r="H5" s="142"/>
      <c r="I5" s="142"/>
      <c r="J5" s="142"/>
      <c r="K5" s="142"/>
      <c r="L5" s="142"/>
      <c r="M5" s="142"/>
    </row>
    <row r="6" spans="1:13" ht="14" thickTop="1" x14ac:dyDescent="0.15">
      <c r="A6" s="124" t="s">
        <v>180</v>
      </c>
      <c r="F6" s="129"/>
      <c r="H6" s="142"/>
      <c r="I6" s="142"/>
      <c r="J6" s="142"/>
      <c r="K6" s="142"/>
      <c r="L6" s="142"/>
      <c r="M6" s="142"/>
    </row>
    <row r="7" spans="1:13" x14ac:dyDescent="0.15">
      <c r="A7" s="107">
        <v>463141</v>
      </c>
      <c r="B7" t="s">
        <v>181</v>
      </c>
      <c r="F7" s="96">
        <f>SUM(H7:L7)</f>
        <v>0</v>
      </c>
      <c r="H7" s="2"/>
      <c r="I7" s="2"/>
      <c r="J7" s="2"/>
      <c r="K7" s="2"/>
      <c r="L7" s="2"/>
      <c r="M7" s="173">
        <f>F7-SUM(H7:L7)</f>
        <v>0</v>
      </c>
    </row>
    <row r="8" spans="1:13" x14ac:dyDescent="0.15">
      <c r="A8" s="124" t="s">
        <v>184</v>
      </c>
      <c r="B8" s="113"/>
      <c r="F8" s="129"/>
      <c r="H8" s="142"/>
      <c r="I8" s="142"/>
      <c r="J8" s="142"/>
      <c r="K8" s="142"/>
      <c r="L8" s="142"/>
      <c r="M8" s="173"/>
    </row>
    <row r="9" spans="1:13" x14ac:dyDescent="0.15">
      <c r="A9" s="107">
        <v>463161</v>
      </c>
      <c r="B9" s="113" t="s">
        <v>185</v>
      </c>
      <c r="F9" s="96">
        <f t="shared" ref="F9:F10" si="0">SUM(H9:L9)</f>
        <v>0</v>
      </c>
      <c r="H9" s="2"/>
      <c r="I9" s="2"/>
      <c r="J9" s="2"/>
      <c r="K9" s="2"/>
      <c r="L9" s="2"/>
      <c r="M9" s="173">
        <f t="shared" ref="M9:M47" si="1">F9-SUM(H9:L9)</f>
        <v>0</v>
      </c>
    </row>
    <row r="10" spans="1:13" x14ac:dyDescent="0.15">
      <c r="A10" s="107">
        <v>463162</v>
      </c>
      <c r="B10" s="113" t="s">
        <v>186</v>
      </c>
      <c r="F10" s="96">
        <f t="shared" si="0"/>
        <v>0</v>
      </c>
      <c r="H10" s="2"/>
      <c r="I10" s="2"/>
      <c r="J10" s="2"/>
      <c r="K10" s="2"/>
      <c r="L10" s="2"/>
      <c r="M10" s="173">
        <f t="shared" si="1"/>
        <v>0</v>
      </c>
    </row>
    <row r="11" spans="1:13" ht="14" thickBot="1" x14ac:dyDescent="0.2">
      <c r="A11" s="132" t="s">
        <v>221</v>
      </c>
      <c r="B11" s="134"/>
      <c r="C11" s="133"/>
      <c r="F11" s="129"/>
      <c r="H11" s="142"/>
      <c r="I11" s="142"/>
      <c r="J11" s="142"/>
      <c r="K11" s="142"/>
      <c r="L11" s="142"/>
      <c r="M11" s="173"/>
    </row>
    <row r="12" spans="1:13" ht="14" thickTop="1" x14ac:dyDescent="0.15">
      <c r="A12" s="126" t="s">
        <v>309</v>
      </c>
      <c r="F12" s="129"/>
      <c r="H12" s="142"/>
      <c r="I12" s="142"/>
      <c r="J12" s="142"/>
      <c r="K12" s="142"/>
      <c r="L12" s="142"/>
      <c r="M12" s="173"/>
    </row>
    <row r="13" spans="1:13" x14ac:dyDescent="0.15">
      <c r="A13" s="107">
        <v>463100</v>
      </c>
      <c r="B13" s="113" t="s">
        <v>222</v>
      </c>
      <c r="F13" s="96">
        <f t="shared" ref="F13:F24" si="2">SUM(H13:L13)</f>
        <v>0</v>
      </c>
      <c r="H13" s="142"/>
      <c r="I13" s="142"/>
      <c r="J13" s="142"/>
      <c r="K13" s="2"/>
      <c r="L13" s="142"/>
      <c r="M13" s="173">
        <f t="shared" si="1"/>
        <v>0</v>
      </c>
    </row>
    <row r="14" spans="1:13" x14ac:dyDescent="0.15">
      <c r="A14" s="107">
        <v>463110</v>
      </c>
      <c r="B14" s="113" t="s">
        <v>177</v>
      </c>
      <c r="F14" s="96">
        <f t="shared" si="2"/>
        <v>0</v>
      </c>
      <c r="H14" s="2"/>
      <c r="I14" s="142"/>
      <c r="J14" s="142"/>
      <c r="K14" s="2"/>
      <c r="L14" s="142"/>
      <c r="M14" s="173">
        <f t="shared" si="1"/>
        <v>0</v>
      </c>
    </row>
    <row r="15" spans="1:13" x14ac:dyDescent="0.15">
      <c r="A15" s="124" t="s">
        <v>183</v>
      </c>
      <c r="F15" s="129"/>
      <c r="H15" s="142"/>
      <c r="I15" s="142"/>
      <c r="J15" s="142"/>
      <c r="K15" s="142"/>
      <c r="L15" s="142"/>
      <c r="M15" s="173"/>
    </row>
    <row r="16" spans="1:13" x14ac:dyDescent="0.15">
      <c r="A16" s="107">
        <v>463155</v>
      </c>
      <c r="B16" t="s">
        <v>223</v>
      </c>
      <c r="C16" s="113"/>
      <c r="D16" s="113"/>
      <c r="E16" s="113"/>
      <c r="F16" s="96">
        <f t="shared" si="2"/>
        <v>0</v>
      </c>
      <c r="G16" s="113"/>
      <c r="H16" s="2"/>
      <c r="I16" s="2"/>
      <c r="J16" s="2"/>
      <c r="K16" s="2"/>
      <c r="L16" s="2"/>
      <c r="M16" s="173">
        <f t="shared" si="1"/>
        <v>0</v>
      </c>
    </row>
    <row r="17" spans="1:13" x14ac:dyDescent="0.15">
      <c r="A17" s="124" t="s">
        <v>178</v>
      </c>
      <c r="F17" s="129"/>
      <c r="H17" s="142"/>
      <c r="I17" s="142"/>
      <c r="J17" s="142"/>
      <c r="K17" s="142"/>
      <c r="L17" s="142"/>
      <c r="M17" s="173"/>
    </row>
    <row r="18" spans="1:13" x14ac:dyDescent="0.15">
      <c r="A18" s="107">
        <v>463131</v>
      </c>
      <c r="B18" t="s">
        <v>179</v>
      </c>
      <c r="F18" s="96">
        <f t="shared" si="2"/>
        <v>0</v>
      </c>
      <c r="H18" s="2"/>
      <c r="I18" s="2"/>
      <c r="J18" s="142"/>
      <c r="K18" s="2"/>
      <c r="L18" s="142"/>
      <c r="M18" s="173">
        <f t="shared" si="1"/>
        <v>0</v>
      </c>
    </row>
    <row r="19" spans="1:13" x14ac:dyDescent="0.15">
      <c r="A19" s="107">
        <v>463132</v>
      </c>
      <c r="B19" t="s">
        <v>105</v>
      </c>
      <c r="F19" s="96">
        <f t="shared" si="2"/>
        <v>0</v>
      </c>
      <c r="H19" s="2"/>
      <c r="I19" s="2"/>
      <c r="J19" s="142"/>
      <c r="K19" s="2"/>
      <c r="L19" s="142"/>
      <c r="M19" s="173">
        <f t="shared" si="1"/>
        <v>0</v>
      </c>
    </row>
    <row r="20" spans="1:13" x14ac:dyDescent="0.15">
      <c r="A20" s="124" t="s">
        <v>164</v>
      </c>
      <c r="F20" s="129"/>
      <c r="H20" s="142"/>
      <c r="I20" s="142"/>
      <c r="J20" s="142"/>
      <c r="K20" s="142"/>
      <c r="L20" s="142"/>
      <c r="M20" s="173"/>
    </row>
    <row r="21" spans="1:13" x14ac:dyDescent="0.15">
      <c r="A21" s="107">
        <v>463122</v>
      </c>
      <c r="B21" s="113" t="s">
        <v>224</v>
      </c>
      <c r="F21" s="96">
        <f t="shared" si="2"/>
        <v>0</v>
      </c>
      <c r="H21" s="2"/>
      <c r="I21" s="2"/>
      <c r="J21" s="2"/>
      <c r="K21" s="2"/>
      <c r="L21" s="142"/>
      <c r="M21" s="173">
        <f t="shared" si="1"/>
        <v>0</v>
      </c>
    </row>
    <row r="22" spans="1:13" x14ac:dyDescent="0.15">
      <c r="A22" s="107">
        <v>463123</v>
      </c>
      <c r="B22" s="113" t="s">
        <v>225</v>
      </c>
      <c r="E22" s="135"/>
      <c r="F22" s="96">
        <f t="shared" si="2"/>
        <v>0</v>
      </c>
      <c r="H22" s="2"/>
      <c r="I22" s="2"/>
      <c r="J22" s="2"/>
      <c r="K22" s="2"/>
      <c r="L22" s="142"/>
      <c r="M22" s="173">
        <f t="shared" si="1"/>
        <v>0</v>
      </c>
    </row>
    <row r="23" spans="1:13" x14ac:dyDescent="0.15">
      <c r="A23" s="136" t="s">
        <v>107</v>
      </c>
      <c r="B23" s="113"/>
      <c r="E23" s="135"/>
      <c r="F23" s="129"/>
      <c r="H23" s="142"/>
      <c r="I23" s="142"/>
      <c r="J23" s="142"/>
      <c r="K23" s="142"/>
      <c r="L23" s="142"/>
      <c r="M23" s="173"/>
    </row>
    <row r="24" spans="1:13" x14ac:dyDescent="0.15">
      <c r="A24" s="107">
        <v>463121</v>
      </c>
      <c r="B24" t="s">
        <v>163</v>
      </c>
      <c r="E24" s="135"/>
      <c r="F24" s="96">
        <f t="shared" si="2"/>
        <v>0</v>
      </c>
      <c r="H24" s="2"/>
      <c r="I24" s="2"/>
      <c r="J24" s="2"/>
      <c r="K24" s="2"/>
      <c r="L24" s="2"/>
      <c r="M24" s="173">
        <f t="shared" si="1"/>
        <v>0</v>
      </c>
    </row>
    <row r="25" spans="1:13" x14ac:dyDescent="0.15">
      <c r="A25" s="136" t="s">
        <v>108</v>
      </c>
      <c r="B25" s="113"/>
      <c r="E25" s="135"/>
      <c r="F25" s="129"/>
      <c r="H25" s="142"/>
      <c r="I25" s="142"/>
      <c r="J25" s="142"/>
      <c r="K25" s="142"/>
      <c r="L25" s="142"/>
      <c r="M25" s="173"/>
    </row>
    <row r="26" spans="1:13" x14ac:dyDescent="0.15">
      <c r="A26" s="107">
        <v>463171</v>
      </c>
      <c r="B26" t="s">
        <v>168</v>
      </c>
      <c r="F26" s="96">
        <f t="shared" ref="F26:F34" si="3">SUM(H26:L26)</f>
        <v>0</v>
      </c>
      <c r="H26" s="2"/>
      <c r="I26" s="2"/>
      <c r="J26" s="2"/>
      <c r="K26" s="2"/>
      <c r="L26" s="2"/>
      <c r="M26" s="173">
        <f t="shared" si="1"/>
        <v>0</v>
      </c>
    </row>
    <row r="27" spans="1:13" x14ac:dyDescent="0.15">
      <c r="A27" s="107">
        <v>463172</v>
      </c>
      <c r="B27" t="s">
        <v>169</v>
      </c>
      <c r="F27" s="96">
        <f t="shared" si="3"/>
        <v>0</v>
      </c>
      <c r="H27" s="2"/>
      <c r="I27" s="2"/>
      <c r="J27" s="2"/>
      <c r="K27" s="2"/>
      <c r="L27" s="2"/>
      <c r="M27" s="173">
        <f t="shared" si="1"/>
        <v>0</v>
      </c>
    </row>
    <row r="28" spans="1:13" x14ac:dyDescent="0.15">
      <c r="A28" s="107">
        <v>463173</v>
      </c>
      <c r="B28" t="s">
        <v>170</v>
      </c>
      <c r="F28" s="96">
        <f t="shared" si="3"/>
        <v>0</v>
      </c>
      <c r="H28" s="2"/>
      <c r="I28" s="2"/>
      <c r="J28" s="2"/>
      <c r="K28" s="2"/>
      <c r="L28" s="2"/>
      <c r="M28" s="173">
        <f t="shared" si="1"/>
        <v>0</v>
      </c>
    </row>
    <row r="29" spans="1:13" x14ac:dyDescent="0.15">
      <c r="A29" s="124" t="s">
        <v>109</v>
      </c>
      <c r="B29" s="113"/>
      <c r="F29" s="129"/>
      <c r="H29" s="142"/>
      <c r="I29" s="142"/>
      <c r="J29" s="142"/>
      <c r="K29" s="142"/>
      <c r="L29" s="142"/>
      <c r="M29" s="173"/>
    </row>
    <row r="30" spans="1:13" x14ac:dyDescent="0.15">
      <c r="A30" s="107">
        <v>463142</v>
      </c>
      <c r="B30" s="113" t="s">
        <v>109</v>
      </c>
      <c r="F30" s="96">
        <f t="shared" si="3"/>
        <v>0</v>
      </c>
      <c r="H30" s="142"/>
      <c r="I30" s="2"/>
      <c r="J30" s="142"/>
      <c r="K30" s="142"/>
      <c r="L30" s="142"/>
      <c r="M30" s="173">
        <f t="shared" si="1"/>
        <v>0</v>
      </c>
    </row>
    <row r="31" spans="1:13" x14ac:dyDescent="0.15">
      <c r="A31" s="124" t="s">
        <v>171</v>
      </c>
      <c r="F31" s="129"/>
      <c r="H31" s="142"/>
      <c r="I31" s="142"/>
      <c r="J31" s="142"/>
      <c r="K31" s="142"/>
      <c r="L31" s="142"/>
      <c r="M31" s="173"/>
    </row>
    <row r="32" spans="1:13" x14ac:dyDescent="0.15">
      <c r="A32" s="107">
        <v>463183</v>
      </c>
      <c r="B32" t="s">
        <v>172</v>
      </c>
      <c r="F32" s="96">
        <f t="shared" si="3"/>
        <v>0</v>
      </c>
      <c r="H32" s="2"/>
      <c r="I32" s="2"/>
      <c r="J32" s="2"/>
      <c r="K32" s="2"/>
      <c r="L32" s="2"/>
      <c r="M32" s="173">
        <f t="shared" si="1"/>
        <v>0</v>
      </c>
    </row>
    <row r="33" spans="1:13" x14ac:dyDescent="0.15">
      <c r="A33" s="107">
        <v>463184</v>
      </c>
      <c r="B33" t="s">
        <v>173</v>
      </c>
      <c r="F33" s="96">
        <f t="shared" si="3"/>
        <v>0</v>
      </c>
      <c r="H33" s="2"/>
      <c r="I33" s="2"/>
      <c r="J33" s="2"/>
      <c r="K33" s="2"/>
      <c r="L33" s="2"/>
      <c r="M33" s="173">
        <f t="shared" si="1"/>
        <v>0</v>
      </c>
    </row>
    <row r="34" spans="1:13" x14ac:dyDescent="0.15">
      <c r="A34" s="107">
        <v>463185</v>
      </c>
      <c r="B34" t="s">
        <v>174</v>
      </c>
      <c r="F34" s="96">
        <f t="shared" si="3"/>
        <v>0</v>
      </c>
      <c r="H34" s="2"/>
      <c r="I34" s="2"/>
      <c r="J34" s="2"/>
      <c r="K34" s="2"/>
      <c r="L34" s="2"/>
      <c r="M34" s="173">
        <f t="shared" si="1"/>
        <v>0</v>
      </c>
    </row>
    <row r="35" spans="1:13" ht="14" thickBot="1" x14ac:dyDescent="0.2">
      <c r="A35" s="138" t="s">
        <v>117</v>
      </c>
      <c r="B35" s="139"/>
      <c r="C35" s="137"/>
      <c r="D35" s="138"/>
      <c r="F35" s="129"/>
      <c r="H35" s="142"/>
      <c r="I35" s="142"/>
      <c r="J35" s="142"/>
      <c r="K35" s="142"/>
      <c r="L35" s="142"/>
      <c r="M35" s="173"/>
    </row>
    <row r="36" spans="1:13" ht="14" thickTop="1" x14ac:dyDescent="0.15">
      <c r="A36" s="10" t="s">
        <v>112</v>
      </c>
      <c r="B36" s="113"/>
      <c r="F36" s="129"/>
      <c r="H36" s="142"/>
      <c r="I36" s="142"/>
      <c r="J36" s="142"/>
      <c r="K36" s="142"/>
      <c r="L36" s="142"/>
      <c r="M36" s="173"/>
    </row>
    <row r="37" spans="1:13" x14ac:dyDescent="0.15">
      <c r="A37" s="107">
        <v>451100</v>
      </c>
      <c r="B37" s="113" t="s">
        <v>226</v>
      </c>
      <c r="F37" s="172">
        <f t="shared" ref="F37:F47" si="4">SUM(H37:L37)</f>
        <v>0</v>
      </c>
      <c r="H37" s="2"/>
      <c r="I37" s="2"/>
      <c r="J37" s="2"/>
      <c r="K37" s="2"/>
      <c r="L37" s="2"/>
      <c r="M37" s="173">
        <f t="shared" si="1"/>
        <v>0</v>
      </c>
    </row>
    <row r="38" spans="1:13" x14ac:dyDescent="0.15">
      <c r="A38" s="10" t="s">
        <v>113</v>
      </c>
      <c r="C38" s="113"/>
      <c r="D38" s="113"/>
      <c r="F38" s="129"/>
      <c r="H38" s="142"/>
      <c r="I38" s="142"/>
      <c r="J38" s="142"/>
      <c r="K38" s="142"/>
      <c r="L38" s="142"/>
      <c r="M38" s="173"/>
    </row>
    <row r="39" spans="1:13" x14ac:dyDescent="0.15">
      <c r="A39" s="107">
        <v>451100</v>
      </c>
      <c r="B39" s="113" t="s">
        <v>226</v>
      </c>
      <c r="F39" s="172">
        <f t="shared" si="4"/>
        <v>0</v>
      </c>
      <c r="H39" s="2"/>
      <c r="I39" s="2"/>
      <c r="J39" s="142"/>
      <c r="K39" s="2"/>
      <c r="L39" s="142"/>
      <c r="M39" s="173">
        <f t="shared" si="1"/>
        <v>0</v>
      </c>
    </row>
    <row r="40" spans="1:13" x14ac:dyDescent="0.15">
      <c r="A40" s="10" t="s">
        <v>114</v>
      </c>
      <c r="B40" s="113"/>
      <c r="F40" s="129"/>
      <c r="H40" s="175"/>
      <c r="I40" s="175"/>
      <c r="J40" s="175"/>
      <c r="K40" s="175"/>
      <c r="L40" s="142"/>
      <c r="M40" s="173"/>
    </row>
    <row r="41" spans="1:13" x14ac:dyDescent="0.15">
      <c r="A41" s="107">
        <v>463200</v>
      </c>
      <c r="B41" s="113" t="s">
        <v>195</v>
      </c>
      <c r="F41" s="172">
        <f t="shared" si="4"/>
        <v>0</v>
      </c>
      <c r="H41" s="2"/>
      <c r="I41" s="2"/>
      <c r="J41" s="2"/>
      <c r="K41" s="2"/>
      <c r="L41" s="2"/>
      <c r="M41" s="173">
        <f t="shared" si="1"/>
        <v>0</v>
      </c>
    </row>
    <row r="42" spans="1:13" x14ac:dyDescent="0.15">
      <c r="A42" s="107">
        <v>463400</v>
      </c>
      <c r="B42" s="113" t="s">
        <v>196</v>
      </c>
      <c r="F42" s="172">
        <f t="shared" si="4"/>
        <v>0</v>
      </c>
      <c r="H42" s="2"/>
      <c r="I42" s="2"/>
      <c r="J42" s="2"/>
      <c r="K42" s="2"/>
      <c r="L42" s="2"/>
      <c r="M42" s="173">
        <f t="shared" si="1"/>
        <v>0</v>
      </c>
    </row>
    <row r="43" spans="1:13" x14ac:dyDescent="0.15">
      <c r="A43" s="107">
        <v>463500</v>
      </c>
      <c r="B43" s="113" t="s">
        <v>197</v>
      </c>
      <c r="F43" s="172">
        <f t="shared" si="4"/>
        <v>0</v>
      </c>
      <c r="H43" s="2"/>
      <c r="I43" s="2"/>
      <c r="J43" s="2"/>
      <c r="K43" s="2"/>
      <c r="L43" s="2"/>
      <c r="M43" s="173">
        <f t="shared" si="1"/>
        <v>0</v>
      </c>
    </row>
    <row r="44" spans="1:13" x14ac:dyDescent="0.15">
      <c r="A44" s="107">
        <v>467000</v>
      </c>
      <c r="B44" s="113" t="s">
        <v>227</v>
      </c>
      <c r="F44" s="172">
        <f t="shared" si="4"/>
        <v>0</v>
      </c>
      <c r="H44" s="2"/>
      <c r="I44" s="2"/>
      <c r="J44" s="2"/>
      <c r="K44" s="2"/>
      <c r="L44" s="2"/>
      <c r="M44" s="173">
        <f t="shared" si="1"/>
        <v>0</v>
      </c>
    </row>
    <row r="45" spans="1:13" x14ac:dyDescent="0.15">
      <c r="A45" s="10" t="s">
        <v>115</v>
      </c>
      <c r="B45" s="113"/>
      <c r="F45" s="129"/>
      <c r="H45" s="142"/>
      <c r="I45" s="142"/>
      <c r="J45" s="142"/>
      <c r="K45" s="142"/>
      <c r="L45" s="142"/>
      <c r="M45" s="173"/>
    </row>
    <row r="46" spans="1:13" x14ac:dyDescent="0.15">
      <c r="A46" s="171">
        <v>467100</v>
      </c>
      <c r="B46" s="113" t="s">
        <v>228</v>
      </c>
      <c r="C46" s="113"/>
      <c r="D46" s="113"/>
      <c r="F46" s="96">
        <f t="shared" si="4"/>
        <v>0</v>
      </c>
      <c r="H46" s="2"/>
      <c r="I46" s="2"/>
      <c r="J46" s="2"/>
      <c r="K46" s="2"/>
      <c r="L46" s="2"/>
      <c r="M46" s="173">
        <f t="shared" si="1"/>
        <v>0</v>
      </c>
    </row>
    <row r="47" spans="1:13" x14ac:dyDescent="0.15">
      <c r="A47" s="107">
        <v>463191</v>
      </c>
      <c r="B47" t="s">
        <v>116</v>
      </c>
      <c r="F47" s="96">
        <f t="shared" si="4"/>
        <v>0</v>
      </c>
      <c r="H47" s="2"/>
      <c r="I47" s="2"/>
      <c r="J47" s="2"/>
      <c r="K47" s="2"/>
      <c r="L47" s="2"/>
      <c r="M47" s="173">
        <f t="shared" si="1"/>
        <v>0</v>
      </c>
    </row>
    <row r="48" spans="1:13" x14ac:dyDescent="0.15">
      <c r="A48" s="124" t="s">
        <v>66</v>
      </c>
      <c r="F48" s="75">
        <f>SUM(F5:F47)</f>
        <v>0</v>
      </c>
      <c r="G48" s="128"/>
      <c r="H48" s="174">
        <f>SUM(H5:H47)</f>
        <v>0</v>
      </c>
      <c r="I48" s="174">
        <f>SUM(I5:I47)</f>
        <v>0</v>
      </c>
      <c r="J48" s="174">
        <f>SUM(J5:J47)</f>
        <v>0</v>
      </c>
      <c r="K48" s="174">
        <f>SUM(K5:K47)</f>
        <v>0</v>
      </c>
      <c r="L48" s="174">
        <f>SUM(L5:L47)</f>
        <v>0</v>
      </c>
      <c r="M48" s="174">
        <f>F48-SUM(H48:L48)</f>
        <v>0</v>
      </c>
    </row>
    <row r="49" spans="1:13" x14ac:dyDescent="0.15">
      <c r="A49" s="126" t="s">
        <v>229</v>
      </c>
      <c r="B49" s="113" t="s">
        <v>230</v>
      </c>
      <c r="F49" s="75">
        <f>'Fichier de contrôle TCT '!C280</f>
        <v>0</v>
      </c>
      <c r="G49" s="128"/>
      <c r="H49" s="173">
        <f>'Fichier de contrôle TCT '!D327</f>
        <v>0</v>
      </c>
      <c r="I49" s="173">
        <f>'Fichier de contrôle TCT '!E327</f>
        <v>0</v>
      </c>
      <c r="J49" s="173">
        <f>'Fichier de contrôle TCT '!F327</f>
        <v>0</v>
      </c>
      <c r="K49" s="142"/>
      <c r="L49" s="142"/>
      <c r="M49" s="142"/>
    </row>
    <row r="50" spans="1:13" x14ac:dyDescent="0.15">
      <c r="A50" s="124" t="s">
        <v>136</v>
      </c>
      <c r="F50" s="75">
        <f>F48-F49</f>
        <v>0</v>
      </c>
      <c r="G50" s="128"/>
      <c r="H50" s="174">
        <f>H48-H49</f>
        <v>0</v>
      </c>
      <c r="I50" s="174">
        <f>I48-I49</f>
        <v>0</v>
      </c>
      <c r="J50" s="174">
        <f>J48+K48+L48-J49</f>
        <v>0</v>
      </c>
      <c r="K50" s="174"/>
      <c r="L50" s="174"/>
      <c r="M50" s="142"/>
    </row>
    <row r="52" spans="1:13" x14ac:dyDescent="0.15">
      <c r="A52" s="113"/>
      <c r="B52" s="113"/>
      <c r="C52" s="113"/>
      <c r="D52" s="113"/>
    </row>
    <row r="53" spans="1:13" ht="14" x14ac:dyDescent="0.15">
      <c r="H53" s="191" t="s">
        <v>231</v>
      </c>
      <c r="I53" s="191"/>
      <c r="J53" s="191"/>
      <c r="K53" s="191"/>
      <c r="L53" s="191"/>
      <c r="M53" s="191"/>
    </row>
  </sheetData>
  <mergeCells count="2">
    <mergeCell ref="A3:E3"/>
    <mergeCell ref="A1:E1"/>
  </mergeCells>
  <phoneticPr fontId="21" type="noConversion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0"/>
  <sheetViews>
    <sheetView workbookViewId="0">
      <selection activeCell="D7" sqref="D7"/>
    </sheetView>
  </sheetViews>
  <sheetFormatPr baseColWidth="10" defaultColWidth="11.6640625" defaultRowHeight="13" x14ac:dyDescent="0.15"/>
  <cols>
    <col min="1" max="1" width="13.1640625" style="165" customWidth="1"/>
    <col min="2" max="2" width="46" style="165" customWidth="1"/>
    <col min="3" max="3" width="50.5" style="165" customWidth="1"/>
    <col min="4" max="4" width="17.83203125" style="177" customWidth="1"/>
    <col min="5" max="5" width="13" style="165" customWidth="1"/>
    <col min="6" max="16384" width="11.6640625" style="165"/>
  </cols>
  <sheetData>
    <row r="1" spans="1:6" ht="16" x14ac:dyDescent="0.2">
      <c r="A1" s="267" t="s">
        <v>232</v>
      </c>
      <c r="B1" s="267"/>
      <c r="C1" s="214"/>
      <c r="D1" s="169">
        <v>2022</v>
      </c>
    </row>
    <row r="3" spans="1:6" x14ac:dyDescent="0.15">
      <c r="A3" s="169" t="s">
        <v>233</v>
      </c>
      <c r="B3" s="167" t="s">
        <v>309</v>
      </c>
      <c r="C3" s="167"/>
      <c r="D3" s="176" t="s">
        <v>235</v>
      </c>
      <c r="E3" s="169" t="s">
        <v>233</v>
      </c>
    </row>
    <row r="4" spans="1:6" x14ac:dyDescent="0.15">
      <c r="A4" s="169" t="s">
        <v>236</v>
      </c>
      <c r="E4" s="169" t="s">
        <v>237</v>
      </c>
    </row>
    <row r="5" spans="1:6" x14ac:dyDescent="0.15">
      <c r="A5" s="166"/>
    </row>
    <row r="6" spans="1:6" x14ac:dyDescent="0.15">
      <c r="A6" s="178">
        <v>463100</v>
      </c>
      <c r="B6" s="179"/>
      <c r="C6" s="179"/>
      <c r="D6" s="180"/>
      <c r="E6" s="215" t="s">
        <v>310</v>
      </c>
      <c r="F6" s="165" t="s">
        <v>313</v>
      </c>
    </row>
    <row r="7" spans="1:6" x14ac:dyDescent="0.15">
      <c r="A7" s="181"/>
      <c r="B7" s="179"/>
      <c r="C7" s="179"/>
      <c r="D7" s="180"/>
      <c r="E7" s="180"/>
    </row>
    <row r="8" spans="1:6" x14ac:dyDescent="0.15">
      <c r="A8" s="178">
        <v>463100</v>
      </c>
      <c r="B8" s="179"/>
      <c r="C8" s="179"/>
      <c r="D8" s="180"/>
      <c r="E8" s="192" t="s">
        <v>311</v>
      </c>
      <c r="F8" s="165" t="s">
        <v>314</v>
      </c>
    </row>
    <row r="9" spans="1:6" x14ac:dyDescent="0.15">
      <c r="A9" s="181"/>
      <c r="B9" s="179"/>
      <c r="C9" s="179"/>
      <c r="D9" s="180"/>
      <c r="E9" s="180"/>
    </row>
    <row r="10" spans="1:6" x14ac:dyDescent="0.15">
      <c r="A10" s="178">
        <v>463100</v>
      </c>
      <c r="B10" s="179"/>
      <c r="C10" s="179"/>
      <c r="D10" s="180"/>
      <c r="E10" s="192" t="s">
        <v>312</v>
      </c>
      <c r="F10" s="165" t="s">
        <v>177</v>
      </c>
    </row>
    <row r="11" spans="1:6" x14ac:dyDescent="0.15">
      <c r="A11" s="181"/>
      <c r="B11" s="179"/>
      <c r="C11" s="179"/>
      <c r="D11" s="180"/>
      <c r="E11" s="180"/>
    </row>
    <row r="12" spans="1:6" x14ac:dyDescent="0.15">
      <c r="A12" s="178">
        <v>463100</v>
      </c>
      <c r="B12" s="179"/>
      <c r="C12" s="179"/>
      <c r="D12" s="180"/>
      <c r="E12" s="192" t="s">
        <v>312</v>
      </c>
    </row>
    <row r="13" spans="1:6" x14ac:dyDescent="0.15">
      <c r="A13" s="181"/>
      <c r="B13" s="179"/>
      <c r="C13" s="179"/>
      <c r="D13" s="180"/>
      <c r="E13" s="180"/>
    </row>
    <row r="14" spans="1:6" x14ac:dyDescent="0.15">
      <c r="A14" s="169" t="s">
        <v>66</v>
      </c>
      <c r="D14" s="176">
        <f>SUM(D6:D13)</f>
        <v>0</v>
      </c>
    </row>
    <row r="15" spans="1:6" x14ac:dyDescent="0.15">
      <c r="A15" s="167" t="s">
        <v>229</v>
      </c>
      <c r="D15" s="176">
        <f>Ventilations!F13+Ventilations!F14</f>
        <v>0</v>
      </c>
    </row>
    <row r="16" spans="1:6" x14ac:dyDescent="0.15">
      <c r="A16" s="169" t="s">
        <v>136</v>
      </c>
      <c r="D16" s="176">
        <f>D14-D15</f>
        <v>0</v>
      </c>
    </row>
    <row r="19" spans="1:5" x14ac:dyDescent="0.15">
      <c r="A19" s="169" t="s">
        <v>233</v>
      </c>
      <c r="B19" s="167" t="s">
        <v>234</v>
      </c>
      <c r="C19" s="167" t="s">
        <v>319</v>
      </c>
      <c r="D19" s="176" t="s">
        <v>235</v>
      </c>
      <c r="E19" s="169" t="s">
        <v>233</v>
      </c>
    </row>
    <row r="20" spans="1:5" x14ac:dyDescent="0.15">
      <c r="A20" s="169" t="s">
        <v>236</v>
      </c>
      <c r="E20" s="169" t="s">
        <v>237</v>
      </c>
    </row>
    <row r="21" spans="1:5" x14ac:dyDescent="0.15">
      <c r="A21" s="166"/>
    </row>
    <row r="22" spans="1:5" ht="13.5" customHeight="1" x14ac:dyDescent="0.15">
      <c r="A22" s="178">
        <v>463155</v>
      </c>
      <c r="B22" s="179"/>
      <c r="C22" s="179"/>
      <c r="D22" s="180"/>
      <c r="E22" s="192" t="s">
        <v>238</v>
      </c>
    </row>
    <row r="23" spans="1:5" x14ac:dyDescent="0.15">
      <c r="A23" s="181"/>
      <c r="B23" s="179"/>
      <c r="C23" s="179"/>
      <c r="D23" s="180"/>
      <c r="E23" s="180"/>
    </row>
    <row r="24" spans="1:5" x14ac:dyDescent="0.15">
      <c r="A24" s="178">
        <v>463155</v>
      </c>
      <c r="B24" s="179"/>
      <c r="C24" s="179"/>
      <c r="D24" s="180"/>
      <c r="E24" s="192" t="s">
        <v>238</v>
      </c>
    </row>
    <row r="25" spans="1:5" x14ac:dyDescent="0.15">
      <c r="A25" s="181"/>
      <c r="B25" s="179"/>
      <c r="C25" s="179"/>
      <c r="D25" s="180"/>
      <c r="E25" s="180"/>
    </row>
    <row r="26" spans="1:5" x14ac:dyDescent="0.15">
      <c r="A26" s="178">
        <v>463155</v>
      </c>
      <c r="B26" s="179"/>
      <c r="C26" s="179"/>
      <c r="D26" s="180"/>
      <c r="E26" s="192" t="s">
        <v>238</v>
      </c>
    </row>
    <row r="27" spans="1:5" x14ac:dyDescent="0.15">
      <c r="A27" s="181"/>
      <c r="B27" s="179"/>
      <c r="C27" s="179"/>
      <c r="D27" s="180"/>
      <c r="E27" s="180"/>
    </row>
    <row r="28" spans="1:5" x14ac:dyDescent="0.15">
      <c r="A28" s="178">
        <v>463155</v>
      </c>
      <c r="B28" s="179"/>
      <c r="C28" s="179"/>
      <c r="D28" s="180"/>
      <c r="E28" s="192" t="s">
        <v>238</v>
      </c>
    </row>
    <row r="29" spans="1:5" x14ac:dyDescent="0.15">
      <c r="A29" s="178"/>
      <c r="B29" s="179"/>
      <c r="C29" s="179"/>
      <c r="D29" s="180"/>
      <c r="E29" s="180"/>
    </row>
    <row r="30" spans="1:5" x14ac:dyDescent="0.15">
      <c r="A30" s="169" t="s">
        <v>66</v>
      </c>
      <c r="D30" s="176">
        <f>SUM(D22:D29)</f>
        <v>0</v>
      </c>
    </row>
    <row r="31" spans="1:5" x14ac:dyDescent="0.15">
      <c r="A31" s="167" t="s">
        <v>229</v>
      </c>
      <c r="D31" s="176">
        <f>Ventilations!F16</f>
        <v>0</v>
      </c>
    </row>
    <row r="32" spans="1:5" x14ac:dyDescent="0.15">
      <c r="A32" s="169" t="s">
        <v>136</v>
      </c>
      <c r="D32" s="176">
        <f>D30-D31</f>
        <v>0</v>
      </c>
    </row>
    <row r="33" spans="1:5" x14ac:dyDescent="0.15">
      <c r="A33" s="168"/>
    </row>
    <row r="34" spans="1:5" x14ac:dyDescent="0.15">
      <c r="A34" s="170"/>
    </row>
    <row r="35" spans="1:5" x14ac:dyDescent="0.15">
      <c r="A35" s="168"/>
    </row>
    <row r="36" spans="1:5" x14ac:dyDescent="0.15">
      <c r="A36" s="169" t="s">
        <v>233</v>
      </c>
      <c r="B36" s="167" t="s">
        <v>239</v>
      </c>
      <c r="C36" s="167" t="s">
        <v>320</v>
      </c>
      <c r="D36" s="176" t="s">
        <v>235</v>
      </c>
      <c r="E36" s="169" t="s">
        <v>233</v>
      </c>
    </row>
    <row r="37" spans="1:5" x14ac:dyDescent="0.15">
      <c r="A37" s="169" t="s">
        <v>236</v>
      </c>
      <c r="E37" s="169" t="s">
        <v>237</v>
      </c>
    </row>
    <row r="38" spans="1:5" x14ac:dyDescent="0.15">
      <c r="A38" s="166"/>
    </row>
    <row r="39" spans="1:5" x14ac:dyDescent="0.15">
      <c r="A39" s="178">
        <v>463131</v>
      </c>
      <c r="B39" s="179"/>
      <c r="C39" s="179"/>
      <c r="D39" s="180"/>
      <c r="E39" s="192" t="s">
        <v>240</v>
      </c>
    </row>
    <row r="40" spans="1:5" x14ac:dyDescent="0.15">
      <c r="A40" s="181"/>
      <c r="B40" s="179"/>
      <c r="C40" s="179"/>
      <c r="D40" s="180"/>
      <c r="E40" s="192"/>
    </row>
    <row r="41" spans="1:5" x14ac:dyDescent="0.15">
      <c r="A41" s="178">
        <v>463131</v>
      </c>
      <c r="B41" s="179"/>
      <c r="C41" s="179"/>
      <c r="D41" s="180"/>
      <c r="E41" s="192" t="s">
        <v>240</v>
      </c>
    </row>
    <row r="42" spans="1:5" x14ac:dyDescent="0.15">
      <c r="A42" s="181"/>
      <c r="B42" s="179"/>
      <c r="C42" s="179"/>
      <c r="D42" s="180"/>
      <c r="E42" s="192"/>
    </row>
    <row r="43" spans="1:5" x14ac:dyDescent="0.15">
      <c r="A43" s="178">
        <v>463131</v>
      </c>
      <c r="B43" s="179"/>
      <c r="C43" s="179"/>
      <c r="D43" s="180"/>
      <c r="E43" s="192" t="s">
        <v>240</v>
      </c>
    </row>
    <row r="44" spans="1:5" x14ac:dyDescent="0.15">
      <c r="A44" s="181"/>
      <c r="B44" s="179"/>
      <c r="C44" s="179"/>
      <c r="D44" s="180"/>
      <c r="E44" s="192"/>
    </row>
    <row r="45" spans="1:5" x14ac:dyDescent="0.15">
      <c r="A45" s="178">
        <v>463131</v>
      </c>
      <c r="B45" s="179"/>
      <c r="C45" s="179"/>
      <c r="D45" s="180"/>
      <c r="E45" s="192" t="s">
        <v>240</v>
      </c>
    </row>
    <row r="46" spans="1:5" x14ac:dyDescent="0.15">
      <c r="A46" s="181"/>
      <c r="B46" s="179"/>
      <c r="C46" s="179"/>
      <c r="D46" s="180"/>
      <c r="E46" s="192"/>
    </row>
    <row r="47" spans="1:5" x14ac:dyDescent="0.15">
      <c r="A47" s="178">
        <v>463131</v>
      </c>
      <c r="B47" s="179"/>
      <c r="C47" s="179"/>
      <c r="D47" s="180"/>
      <c r="E47" s="192" t="s">
        <v>240</v>
      </c>
    </row>
    <row r="48" spans="1:5" x14ac:dyDescent="0.15">
      <c r="A48" s="181"/>
      <c r="B48" s="179"/>
      <c r="C48" s="179"/>
      <c r="D48" s="180"/>
      <c r="E48" s="192"/>
    </row>
    <row r="49" spans="1:5" x14ac:dyDescent="0.15">
      <c r="A49" s="178">
        <v>463131</v>
      </c>
      <c r="B49" s="179"/>
      <c r="C49" s="179"/>
      <c r="D49" s="180"/>
      <c r="E49" s="192" t="s">
        <v>240</v>
      </c>
    </row>
    <row r="50" spans="1:5" x14ac:dyDescent="0.15">
      <c r="A50" s="181"/>
      <c r="B50" s="179"/>
      <c r="C50" s="179"/>
      <c r="D50" s="180"/>
      <c r="E50" s="192"/>
    </row>
    <row r="51" spans="1:5" x14ac:dyDescent="0.15">
      <c r="A51" s="178">
        <v>463131</v>
      </c>
      <c r="B51" s="179"/>
      <c r="C51" s="179"/>
      <c r="D51" s="180"/>
      <c r="E51" s="192" t="s">
        <v>240</v>
      </c>
    </row>
    <row r="52" spans="1:5" x14ac:dyDescent="0.15">
      <c r="A52" s="178"/>
      <c r="B52" s="179"/>
      <c r="C52" s="179"/>
      <c r="D52" s="180"/>
      <c r="E52" s="180"/>
    </row>
    <row r="53" spans="1:5" x14ac:dyDescent="0.15">
      <c r="A53" s="169" t="s">
        <v>66</v>
      </c>
      <c r="D53" s="176">
        <f>SUM(D39:D52)</f>
        <v>0</v>
      </c>
    </row>
    <row r="54" spans="1:5" x14ac:dyDescent="0.15">
      <c r="A54" s="167" t="s">
        <v>229</v>
      </c>
      <c r="D54" s="176">
        <f>Ventilations!F18</f>
        <v>0</v>
      </c>
    </row>
    <row r="55" spans="1:5" x14ac:dyDescent="0.15">
      <c r="A55" s="169" t="s">
        <v>136</v>
      </c>
      <c r="D55" s="176">
        <f>D53-D54</f>
        <v>0</v>
      </c>
    </row>
    <row r="56" spans="1:5" x14ac:dyDescent="0.15">
      <c r="A56" s="168"/>
    </row>
    <row r="57" spans="1:5" x14ac:dyDescent="0.15">
      <c r="A57" s="168"/>
    </row>
    <row r="58" spans="1:5" x14ac:dyDescent="0.15">
      <c r="A58" s="169" t="s">
        <v>233</v>
      </c>
      <c r="B58" s="167" t="s">
        <v>241</v>
      </c>
      <c r="C58" s="167" t="s">
        <v>319</v>
      </c>
      <c r="D58" s="176" t="s">
        <v>235</v>
      </c>
      <c r="E58" s="169" t="s">
        <v>233</v>
      </c>
    </row>
    <row r="59" spans="1:5" x14ac:dyDescent="0.15">
      <c r="A59" s="169" t="s">
        <v>236</v>
      </c>
      <c r="E59" s="169" t="s">
        <v>237</v>
      </c>
    </row>
    <row r="60" spans="1:5" x14ac:dyDescent="0.15">
      <c r="A60" s="166"/>
    </row>
    <row r="61" spans="1:5" x14ac:dyDescent="0.15">
      <c r="A61" s="178">
        <v>463132</v>
      </c>
      <c r="B61" s="179"/>
      <c r="C61" s="179"/>
      <c r="D61" s="180"/>
      <c r="E61" s="192" t="s">
        <v>242</v>
      </c>
    </row>
    <row r="62" spans="1:5" x14ac:dyDescent="0.15">
      <c r="A62" s="181"/>
      <c r="B62" s="179"/>
      <c r="C62" s="179"/>
      <c r="D62" s="180"/>
      <c r="E62" s="192"/>
    </row>
    <row r="63" spans="1:5" x14ac:dyDescent="0.15">
      <c r="A63" s="178">
        <v>463132</v>
      </c>
      <c r="B63" s="179"/>
      <c r="C63" s="179"/>
      <c r="D63" s="180"/>
      <c r="E63" s="192" t="s">
        <v>242</v>
      </c>
    </row>
    <row r="64" spans="1:5" x14ac:dyDescent="0.15">
      <c r="A64" s="181"/>
      <c r="B64" s="179"/>
      <c r="C64" s="179"/>
      <c r="D64" s="180"/>
      <c r="E64" s="192"/>
    </row>
    <row r="65" spans="1:5" x14ac:dyDescent="0.15">
      <c r="A65" s="178">
        <v>463132</v>
      </c>
      <c r="B65" s="179"/>
      <c r="C65" s="179"/>
      <c r="D65" s="180"/>
      <c r="E65" s="192" t="s">
        <v>242</v>
      </c>
    </row>
    <row r="66" spans="1:5" x14ac:dyDescent="0.15">
      <c r="A66" s="181"/>
      <c r="B66" s="179"/>
      <c r="C66" s="179"/>
      <c r="D66" s="180"/>
      <c r="E66" s="192"/>
    </row>
    <row r="67" spans="1:5" x14ac:dyDescent="0.15">
      <c r="A67" s="169" t="s">
        <v>66</v>
      </c>
      <c r="D67" s="176">
        <f>SUM(D61:D66)</f>
        <v>0</v>
      </c>
    </row>
    <row r="68" spans="1:5" x14ac:dyDescent="0.15">
      <c r="A68" s="167" t="s">
        <v>229</v>
      </c>
      <c r="D68" s="176">
        <f>Ventilations!F19</f>
        <v>0</v>
      </c>
    </row>
    <row r="69" spans="1:5" x14ac:dyDescent="0.15">
      <c r="A69" s="169" t="s">
        <v>136</v>
      </c>
      <c r="D69" s="176">
        <f>D67-D68</f>
        <v>0</v>
      </c>
    </row>
    <row r="70" spans="1:5" x14ac:dyDescent="0.15">
      <c r="A70" s="168"/>
    </row>
  </sheetData>
  <mergeCells count="1">
    <mergeCell ref="A1:B1"/>
  </mergeCells>
  <pageMargins left="0.7" right="0.7" top="0.75" bottom="0.75" header="0.3" footer="0.3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8" sqref="C8"/>
    </sheetView>
  </sheetViews>
  <sheetFormatPr baseColWidth="10" defaultColWidth="11.33203125" defaultRowHeight="13" x14ac:dyDescent="0.15"/>
  <cols>
    <col min="1" max="1" width="14.1640625" customWidth="1"/>
    <col min="2" max="2" width="45.83203125" bestFit="1" customWidth="1"/>
    <col min="3" max="3" width="13" customWidth="1"/>
    <col min="4" max="4" width="11.83203125" customWidth="1"/>
  </cols>
  <sheetData>
    <row r="1" spans="1:5" ht="16" x14ac:dyDescent="0.2">
      <c r="A1" s="267" t="s">
        <v>243</v>
      </c>
      <c r="B1" s="267"/>
      <c r="C1" s="177"/>
      <c r="D1" s="169">
        <v>2022</v>
      </c>
      <c r="E1" s="165"/>
    </row>
    <row r="2" spans="1:5" x14ac:dyDescent="0.15">
      <c r="A2" s="165"/>
      <c r="B2" s="165"/>
      <c r="C2" s="177"/>
      <c r="D2" s="165"/>
      <c r="E2" s="165"/>
    </row>
    <row r="3" spans="1:5" x14ac:dyDescent="0.15">
      <c r="A3" s="169" t="s">
        <v>233</v>
      </c>
      <c r="B3" s="167" t="s">
        <v>244</v>
      </c>
      <c r="C3" s="176" t="s">
        <v>235</v>
      </c>
      <c r="D3" s="169" t="s">
        <v>233</v>
      </c>
      <c r="E3" s="165"/>
    </row>
    <row r="4" spans="1:5" x14ac:dyDescent="0.15">
      <c r="A4" s="169" t="s">
        <v>236</v>
      </c>
      <c r="B4" s="165"/>
      <c r="C4" s="177"/>
      <c r="D4" s="169" t="s">
        <v>237</v>
      </c>
      <c r="E4" s="165"/>
    </row>
    <row r="5" spans="1:5" x14ac:dyDescent="0.15">
      <c r="A5" s="166"/>
      <c r="B5" s="167" t="s">
        <v>245</v>
      </c>
      <c r="C5" s="177"/>
      <c r="D5" s="165"/>
      <c r="E5" s="165"/>
    </row>
    <row r="6" spans="1:5" x14ac:dyDescent="0.15">
      <c r="A6" s="178">
        <v>467000</v>
      </c>
      <c r="B6" s="206" t="s">
        <v>246</v>
      </c>
      <c r="C6" s="180"/>
      <c r="D6" s="192" t="s">
        <v>308</v>
      </c>
      <c r="E6" s="165"/>
    </row>
    <row r="7" spans="1:5" x14ac:dyDescent="0.15">
      <c r="A7" s="181"/>
      <c r="B7" s="206"/>
      <c r="C7" s="180"/>
      <c r="D7" s="180"/>
      <c r="E7" s="165"/>
    </row>
    <row r="8" spans="1:5" x14ac:dyDescent="0.15">
      <c r="A8" s="178">
        <v>467000</v>
      </c>
      <c r="B8" s="206" t="s">
        <v>247</v>
      </c>
      <c r="C8" s="180"/>
      <c r="D8" s="192" t="s">
        <v>308</v>
      </c>
      <c r="E8" s="165"/>
    </row>
    <row r="9" spans="1:5" x14ac:dyDescent="0.15">
      <c r="A9" s="181"/>
      <c r="B9" s="206"/>
      <c r="C9" s="180"/>
      <c r="D9" s="180"/>
      <c r="E9" s="165"/>
    </row>
    <row r="10" spans="1:5" x14ac:dyDescent="0.15">
      <c r="A10" s="178">
        <v>467000</v>
      </c>
      <c r="B10" s="206" t="s">
        <v>248</v>
      </c>
      <c r="C10" s="180"/>
      <c r="D10" s="192" t="s">
        <v>308</v>
      </c>
      <c r="E10" s="165"/>
    </row>
    <row r="11" spans="1:5" x14ac:dyDescent="0.15">
      <c r="A11" s="181"/>
      <c r="B11" s="206"/>
      <c r="C11" s="180"/>
      <c r="D11" s="180"/>
      <c r="E11" s="165"/>
    </row>
    <row r="12" spans="1:5" x14ac:dyDescent="0.15">
      <c r="A12" s="178">
        <v>467000</v>
      </c>
      <c r="B12" s="206" t="s">
        <v>249</v>
      </c>
      <c r="C12" s="198"/>
      <c r="D12" s="192" t="s">
        <v>308</v>
      </c>
      <c r="E12" s="199"/>
    </row>
    <row r="13" spans="1:5" x14ac:dyDescent="0.15">
      <c r="A13" s="181"/>
      <c r="B13" s="124"/>
      <c r="C13" s="180"/>
      <c r="D13" s="180"/>
      <c r="E13" s="165"/>
    </row>
    <row r="14" spans="1:5" x14ac:dyDescent="0.15">
      <c r="A14" s="178">
        <v>467000</v>
      </c>
      <c r="B14" s="206" t="s">
        <v>250</v>
      </c>
      <c r="C14" s="198"/>
      <c r="D14" s="192" t="s">
        <v>308</v>
      </c>
      <c r="E14" s="199"/>
    </row>
    <row r="15" spans="1:5" x14ac:dyDescent="0.15">
      <c r="A15" s="200"/>
      <c r="B15" s="206"/>
      <c r="C15" s="198"/>
      <c r="D15" s="180"/>
      <c r="E15" s="199"/>
    </row>
    <row r="16" spans="1:5" x14ac:dyDescent="0.15">
      <c r="A16" s="178">
        <v>467000</v>
      </c>
      <c r="B16" s="206" t="s">
        <v>251</v>
      </c>
      <c r="C16" s="198"/>
      <c r="D16" s="192" t="s">
        <v>308</v>
      </c>
      <c r="E16" s="199"/>
    </row>
    <row r="17" spans="1:5" x14ac:dyDescent="0.15">
      <c r="A17" s="200"/>
      <c r="B17" s="206"/>
      <c r="C17" s="198"/>
      <c r="D17" s="180"/>
      <c r="E17" s="199"/>
    </row>
    <row r="18" spans="1:5" x14ac:dyDescent="0.15">
      <c r="A18" s="178">
        <v>467000</v>
      </c>
      <c r="B18" s="206" t="s">
        <v>252</v>
      </c>
      <c r="C18" s="198"/>
      <c r="D18" s="192" t="s">
        <v>308</v>
      </c>
      <c r="E18" s="199"/>
    </row>
    <row r="19" spans="1:5" x14ac:dyDescent="0.15">
      <c r="A19" s="178"/>
      <c r="B19" s="197"/>
      <c r="C19" s="198"/>
      <c r="D19" s="180"/>
      <c r="E19" s="199"/>
    </row>
    <row r="20" spans="1:5" x14ac:dyDescent="0.15">
      <c r="A20" s="178">
        <v>467000</v>
      </c>
      <c r="B20" s="179"/>
      <c r="C20" s="198"/>
      <c r="D20" s="192"/>
      <c r="E20" s="199"/>
    </row>
    <row r="21" spans="1:5" x14ac:dyDescent="0.15">
      <c r="A21" s="178"/>
      <c r="B21" s="179"/>
      <c r="C21" s="198"/>
      <c r="D21" s="192"/>
      <c r="E21" s="199"/>
    </row>
    <row r="22" spans="1:5" x14ac:dyDescent="0.15">
      <c r="A22" s="178">
        <v>467000</v>
      </c>
      <c r="B22" s="179"/>
      <c r="C22" s="180"/>
      <c r="D22" s="192"/>
      <c r="E22" s="165"/>
    </row>
    <row r="23" spans="1:5" x14ac:dyDescent="0.15">
      <c r="A23" s="178"/>
      <c r="B23" s="197"/>
      <c r="C23" s="198"/>
      <c r="D23" s="192"/>
      <c r="E23" s="199"/>
    </row>
    <row r="24" spans="1:5" x14ac:dyDescent="0.15">
      <c r="A24" s="178">
        <v>467000</v>
      </c>
      <c r="B24" s="197"/>
      <c r="C24" s="198"/>
      <c r="D24" s="192"/>
      <c r="E24" s="199"/>
    </row>
    <row r="25" spans="1:5" x14ac:dyDescent="0.15">
      <c r="A25" s="181"/>
      <c r="B25" s="179"/>
      <c r="C25" s="180"/>
      <c r="D25" s="180"/>
      <c r="E25" s="165"/>
    </row>
    <row r="26" spans="1:5" x14ac:dyDescent="0.15">
      <c r="A26" s="169" t="s">
        <v>66</v>
      </c>
      <c r="B26" s="165"/>
      <c r="C26" s="176">
        <f>SUM(C6:C25)</f>
        <v>0</v>
      </c>
      <c r="D26" s="165"/>
      <c r="E26" s="165"/>
    </row>
    <row r="27" spans="1:5" x14ac:dyDescent="0.15">
      <c r="A27" s="167" t="s">
        <v>229</v>
      </c>
      <c r="B27" s="165"/>
      <c r="C27" s="176">
        <f>+Ventilations!F21+Ventilations!F22</f>
        <v>0</v>
      </c>
      <c r="D27" s="165"/>
      <c r="E27" s="165"/>
    </row>
    <row r="28" spans="1:5" x14ac:dyDescent="0.15">
      <c r="A28" s="169" t="s">
        <v>136</v>
      </c>
      <c r="B28" s="165"/>
      <c r="C28" s="176">
        <f>C26-C27</f>
        <v>0</v>
      </c>
      <c r="D28" s="165"/>
      <c r="E28" s="165"/>
    </row>
    <row r="29" spans="1:5" x14ac:dyDescent="0.15">
      <c r="A29" s="168"/>
      <c r="B29" s="165"/>
      <c r="C29" s="177"/>
      <c r="D29" s="165"/>
      <c r="E29" s="165"/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9"/>
  <sheetViews>
    <sheetView workbookViewId="0">
      <selection activeCell="C13" sqref="C13"/>
    </sheetView>
  </sheetViews>
  <sheetFormatPr baseColWidth="10" defaultColWidth="11.6640625" defaultRowHeight="13" x14ac:dyDescent="0.15"/>
  <cols>
    <col min="1" max="1" width="13.83203125" style="165" customWidth="1"/>
    <col min="2" max="2" width="46" style="165" customWidth="1"/>
    <col min="3" max="3" width="17.83203125" style="177" customWidth="1"/>
    <col min="4" max="4" width="11.83203125" customWidth="1"/>
    <col min="5" max="16384" width="11.6640625" style="165"/>
  </cols>
  <sheetData>
    <row r="1" spans="1:4" ht="16" x14ac:dyDescent="0.2">
      <c r="A1" s="267" t="s">
        <v>253</v>
      </c>
      <c r="B1" s="267"/>
      <c r="C1" s="169">
        <v>2022</v>
      </c>
      <c r="D1" s="165"/>
    </row>
    <row r="2" spans="1:4" x14ac:dyDescent="0.15">
      <c r="D2" s="165"/>
    </row>
    <row r="3" spans="1:4" x14ac:dyDescent="0.15">
      <c r="A3" s="167" t="s">
        <v>233</v>
      </c>
      <c r="B3" s="167" t="s">
        <v>254</v>
      </c>
      <c r="C3" s="176" t="s">
        <v>235</v>
      </c>
      <c r="D3" s="169" t="s">
        <v>233</v>
      </c>
    </row>
    <row r="4" spans="1:4" x14ac:dyDescent="0.15">
      <c r="D4" s="169" t="s">
        <v>237</v>
      </c>
    </row>
    <row r="5" spans="1:4" x14ac:dyDescent="0.15">
      <c r="A5" s="166"/>
      <c r="D5" s="165"/>
    </row>
    <row r="6" spans="1:4" ht="13.5" customHeight="1" x14ac:dyDescent="0.15">
      <c r="A6" s="178">
        <v>463183</v>
      </c>
      <c r="B6" s="179"/>
      <c r="C6" s="180"/>
      <c r="D6" s="192" t="s">
        <v>255</v>
      </c>
    </row>
    <row r="7" spans="1:4" x14ac:dyDescent="0.15">
      <c r="A7" s="181"/>
      <c r="B7" s="179"/>
      <c r="C7" s="180"/>
      <c r="D7" s="180"/>
    </row>
    <row r="8" spans="1:4" x14ac:dyDescent="0.15">
      <c r="A8" s="178">
        <v>463183</v>
      </c>
      <c r="B8" s="179"/>
      <c r="C8" s="180"/>
      <c r="D8" s="192" t="s">
        <v>255</v>
      </c>
    </row>
    <row r="9" spans="1:4" x14ac:dyDescent="0.15">
      <c r="A9" s="181"/>
      <c r="B9" s="179"/>
      <c r="C9" s="180"/>
      <c r="D9" s="180"/>
    </row>
    <row r="10" spans="1:4" x14ac:dyDescent="0.15">
      <c r="A10" s="178">
        <v>463184</v>
      </c>
      <c r="B10" s="179"/>
      <c r="C10" s="180"/>
      <c r="D10" s="192" t="s">
        <v>255</v>
      </c>
    </row>
    <row r="11" spans="1:4" x14ac:dyDescent="0.15">
      <c r="A11" s="181"/>
      <c r="B11" s="179"/>
      <c r="C11" s="180"/>
      <c r="D11" s="180"/>
    </row>
    <row r="12" spans="1:4" x14ac:dyDescent="0.15">
      <c r="A12" s="178">
        <v>463184</v>
      </c>
      <c r="B12" s="179"/>
      <c r="C12" s="180"/>
      <c r="D12" s="192" t="s">
        <v>255</v>
      </c>
    </row>
    <row r="13" spans="1:4" x14ac:dyDescent="0.15">
      <c r="A13" s="181"/>
      <c r="B13" s="179"/>
      <c r="C13" s="180"/>
      <c r="D13" s="180"/>
    </row>
    <row r="14" spans="1:4" x14ac:dyDescent="0.15">
      <c r="A14" s="178">
        <v>463185</v>
      </c>
      <c r="B14" s="179"/>
      <c r="C14" s="180"/>
      <c r="D14" s="192" t="s">
        <v>255</v>
      </c>
    </row>
    <row r="15" spans="1:4" x14ac:dyDescent="0.15">
      <c r="A15" s="181"/>
      <c r="B15" s="179"/>
      <c r="C15" s="180"/>
      <c r="D15" s="180"/>
    </row>
    <row r="16" spans="1:4" x14ac:dyDescent="0.15">
      <c r="A16" s="178">
        <v>463185</v>
      </c>
      <c r="B16" s="179"/>
      <c r="C16" s="180"/>
      <c r="D16" s="192" t="s">
        <v>255</v>
      </c>
    </row>
    <row r="17" spans="1:4" x14ac:dyDescent="0.15">
      <c r="A17" s="182"/>
      <c r="B17" s="179"/>
      <c r="C17" s="180"/>
      <c r="D17" s="180"/>
    </row>
    <row r="18" spans="1:4" x14ac:dyDescent="0.15">
      <c r="A18" s="169" t="s">
        <v>66</v>
      </c>
      <c r="C18" s="176">
        <f>SUM(C6:C17)</f>
        <v>0</v>
      </c>
      <c r="D18" s="165"/>
    </row>
    <row r="19" spans="1:4" x14ac:dyDescent="0.15">
      <c r="A19" s="167" t="s">
        <v>229</v>
      </c>
      <c r="C19" s="176">
        <f>'Fichier de contrôle TCT '!C298</f>
        <v>0</v>
      </c>
      <c r="D19" s="165"/>
    </row>
    <row r="20" spans="1:4" x14ac:dyDescent="0.15">
      <c r="A20" s="169" t="s">
        <v>136</v>
      </c>
      <c r="C20" s="176">
        <f>C18-C19</f>
        <v>0</v>
      </c>
      <c r="D20" s="165"/>
    </row>
    <row r="21" spans="1:4" x14ac:dyDescent="0.15">
      <c r="A21" s="168"/>
      <c r="D21" s="165"/>
    </row>
    <row r="22" spans="1:4" x14ac:dyDescent="0.15">
      <c r="A22" s="170"/>
      <c r="D22" s="165"/>
    </row>
    <row r="23" spans="1:4" x14ac:dyDescent="0.15">
      <c r="A23" s="168"/>
      <c r="D23" s="165"/>
    </row>
    <row r="24" spans="1:4" x14ac:dyDescent="0.15">
      <c r="A24" s="170"/>
      <c r="D24" s="165"/>
    </row>
    <row r="25" spans="1:4" x14ac:dyDescent="0.15">
      <c r="A25" s="168"/>
      <c r="D25" s="165"/>
    </row>
    <row r="26" spans="1:4" x14ac:dyDescent="0.15">
      <c r="A26" s="168"/>
      <c r="D26" s="165"/>
    </row>
    <row r="27" spans="1:4" x14ac:dyDescent="0.15">
      <c r="A27" s="168"/>
      <c r="D27" s="165"/>
    </row>
    <row r="28" spans="1:4" x14ac:dyDescent="0.15">
      <c r="A28" s="167"/>
      <c r="D28" s="165"/>
    </row>
    <row r="29" spans="1:4" x14ac:dyDescent="0.15">
      <c r="A29" s="168"/>
      <c r="D29" s="165"/>
    </row>
    <row r="30" spans="1:4" x14ac:dyDescent="0.15">
      <c r="A30" s="167"/>
    </row>
    <row r="31" spans="1:4" x14ac:dyDescent="0.15">
      <c r="A31" s="168"/>
    </row>
    <row r="32" spans="1:4" x14ac:dyDescent="0.15">
      <c r="A32" s="168"/>
    </row>
    <row r="33" spans="1:1" x14ac:dyDescent="0.15">
      <c r="A33" s="168"/>
    </row>
    <row r="34" spans="1:1" x14ac:dyDescent="0.15">
      <c r="A34" s="166"/>
    </row>
    <row r="35" spans="1:1" x14ac:dyDescent="0.15">
      <c r="A35" s="170"/>
    </row>
    <row r="36" spans="1:1" x14ac:dyDescent="0.15">
      <c r="A36" s="168"/>
    </row>
    <row r="37" spans="1:1" x14ac:dyDescent="0.15">
      <c r="A37" s="168"/>
    </row>
    <row r="38" spans="1:1" x14ac:dyDescent="0.15">
      <c r="A38" s="168"/>
    </row>
    <row r="39" spans="1:1" x14ac:dyDescent="0.15">
      <c r="A39" s="168"/>
    </row>
    <row r="40" spans="1:1" x14ac:dyDescent="0.15">
      <c r="A40" s="168"/>
    </row>
    <row r="41" spans="1:1" x14ac:dyDescent="0.15">
      <c r="A41" s="168"/>
    </row>
    <row r="42" spans="1:1" x14ac:dyDescent="0.15">
      <c r="A42" s="168"/>
    </row>
    <row r="43" spans="1:1" x14ac:dyDescent="0.15">
      <c r="A43" s="168"/>
    </row>
    <row r="44" spans="1:1" x14ac:dyDescent="0.15">
      <c r="A44" s="168"/>
    </row>
    <row r="45" spans="1:1" x14ac:dyDescent="0.15">
      <c r="A45" s="168"/>
    </row>
    <row r="46" spans="1:1" x14ac:dyDescent="0.15">
      <c r="A46" s="168"/>
    </row>
    <row r="47" spans="1:1" x14ac:dyDescent="0.15">
      <c r="A47" s="168"/>
    </row>
    <row r="48" spans="1:1" x14ac:dyDescent="0.15">
      <c r="A48" s="168"/>
    </row>
    <row r="49" spans="1:1" x14ac:dyDescent="0.15">
      <c r="A49" s="168"/>
    </row>
  </sheetData>
  <sheetProtection insertRows="0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C8" sqref="C8"/>
    </sheetView>
  </sheetViews>
  <sheetFormatPr baseColWidth="10" defaultColWidth="11.33203125" defaultRowHeight="13" x14ac:dyDescent="0.15"/>
  <cols>
    <col min="1" max="1" width="10.33203125" bestFit="1" customWidth="1"/>
    <col min="2" max="2" width="45.83203125" bestFit="1" customWidth="1"/>
    <col min="3" max="3" width="14" customWidth="1"/>
    <col min="4" max="4" width="35.33203125" customWidth="1"/>
    <col min="5" max="5" width="11.83203125" customWidth="1"/>
  </cols>
  <sheetData>
    <row r="1" spans="1:6" ht="16" x14ac:dyDescent="0.2">
      <c r="A1" s="193" t="s">
        <v>323</v>
      </c>
      <c r="B1" s="193"/>
      <c r="C1" s="177"/>
      <c r="D1" s="177"/>
      <c r="E1" s="169">
        <v>2022</v>
      </c>
      <c r="F1" s="165"/>
    </row>
    <row r="2" spans="1:6" x14ac:dyDescent="0.15">
      <c r="A2" s="165"/>
      <c r="B2" s="165"/>
      <c r="C2" s="177"/>
      <c r="D2" s="177"/>
      <c r="E2" s="165"/>
      <c r="F2" s="165"/>
    </row>
    <row r="3" spans="1:6" x14ac:dyDescent="0.15">
      <c r="A3" s="169" t="s">
        <v>233</v>
      </c>
      <c r="B3" s="167" t="s">
        <v>256</v>
      </c>
      <c r="C3" s="176" t="s">
        <v>235</v>
      </c>
      <c r="D3" s="176" t="s">
        <v>321</v>
      </c>
      <c r="E3" s="169" t="s">
        <v>233</v>
      </c>
      <c r="F3" s="165"/>
    </row>
    <row r="4" spans="1:6" x14ac:dyDescent="0.15">
      <c r="A4" s="169" t="s">
        <v>236</v>
      </c>
      <c r="B4" s="165"/>
      <c r="C4" s="177"/>
      <c r="D4" s="176" t="s">
        <v>322</v>
      </c>
      <c r="E4" s="169" t="s">
        <v>237</v>
      </c>
      <c r="F4" s="165"/>
    </row>
    <row r="5" spans="1:6" x14ac:dyDescent="0.15">
      <c r="A5" s="166"/>
      <c r="B5" s="165"/>
      <c r="C5" s="177"/>
      <c r="D5" s="177"/>
      <c r="E5" s="165"/>
      <c r="F5" s="165"/>
    </row>
    <row r="6" spans="1:6" x14ac:dyDescent="0.15">
      <c r="A6" s="178">
        <v>451100</v>
      </c>
      <c r="B6" s="179"/>
      <c r="C6" s="180"/>
      <c r="D6" s="180"/>
      <c r="E6" s="178" t="s">
        <v>257</v>
      </c>
      <c r="F6" s="165"/>
    </row>
    <row r="7" spans="1:6" x14ac:dyDescent="0.15">
      <c r="A7" s="181"/>
      <c r="B7" s="179"/>
      <c r="C7" s="180"/>
      <c r="D7" s="180"/>
      <c r="E7" s="181"/>
      <c r="F7" s="165"/>
    </row>
    <row r="8" spans="1:6" x14ac:dyDescent="0.15">
      <c r="A8" s="178">
        <v>451100</v>
      </c>
      <c r="B8" s="179"/>
      <c r="C8" s="180"/>
      <c r="D8" s="180"/>
      <c r="E8" s="178" t="s">
        <v>257</v>
      </c>
      <c r="F8" s="165"/>
    </row>
    <row r="9" spans="1:6" x14ac:dyDescent="0.15">
      <c r="A9" s="181"/>
      <c r="B9" s="179"/>
      <c r="C9" s="180"/>
      <c r="D9" s="180"/>
      <c r="E9" s="181"/>
      <c r="F9" s="165"/>
    </row>
    <row r="10" spans="1:6" x14ac:dyDescent="0.15">
      <c r="A10" s="178">
        <v>451100</v>
      </c>
      <c r="B10" s="179"/>
      <c r="C10" s="180"/>
      <c r="D10" s="180"/>
      <c r="E10" s="178" t="s">
        <v>257</v>
      </c>
      <c r="F10" s="165"/>
    </row>
    <row r="11" spans="1:6" x14ac:dyDescent="0.15">
      <c r="A11" s="181"/>
      <c r="B11" s="179"/>
      <c r="C11" s="180"/>
      <c r="D11" s="180"/>
      <c r="E11" s="181"/>
      <c r="F11" s="165"/>
    </row>
    <row r="12" spans="1:6" x14ac:dyDescent="0.15">
      <c r="A12" s="178">
        <v>451100</v>
      </c>
      <c r="B12" s="197"/>
      <c r="C12" s="198"/>
      <c r="D12" s="198"/>
      <c r="E12" s="178" t="s">
        <v>257</v>
      </c>
      <c r="F12" s="199"/>
    </row>
    <row r="13" spans="1:6" x14ac:dyDescent="0.15">
      <c r="A13" s="181"/>
      <c r="B13" s="179"/>
      <c r="C13" s="180"/>
      <c r="D13" s="180"/>
      <c r="E13" s="181"/>
      <c r="F13" s="165"/>
    </row>
    <row r="14" spans="1:6" x14ac:dyDescent="0.15">
      <c r="A14" s="178">
        <v>451100</v>
      </c>
      <c r="B14" s="197"/>
      <c r="C14" s="198"/>
      <c r="D14" s="198"/>
      <c r="E14" s="178" t="s">
        <v>257</v>
      </c>
      <c r="F14" s="199"/>
    </row>
    <row r="15" spans="1:6" x14ac:dyDescent="0.15">
      <c r="A15" s="181"/>
      <c r="B15" s="197"/>
      <c r="C15" s="198"/>
      <c r="D15" s="198"/>
      <c r="E15" s="181"/>
      <c r="F15" s="199"/>
    </row>
    <row r="16" spans="1:6" x14ac:dyDescent="0.15">
      <c r="A16" s="178">
        <v>451100</v>
      </c>
      <c r="B16" s="197"/>
      <c r="C16" s="198"/>
      <c r="D16" s="198"/>
      <c r="E16" s="178" t="s">
        <v>257</v>
      </c>
      <c r="F16" s="199"/>
    </row>
    <row r="17" spans="1:6" x14ac:dyDescent="0.15">
      <c r="A17" s="181"/>
      <c r="B17" s="197"/>
      <c r="C17" s="198"/>
      <c r="D17" s="198"/>
      <c r="E17" s="181"/>
      <c r="F17" s="199"/>
    </row>
    <row r="18" spans="1:6" x14ac:dyDescent="0.15">
      <c r="A18" s="178">
        <v>451100</v>
      </c>
      <c r="B18" s="197"/>
      <c r="C18" s="198"/>
      <c r="D18" s="198"/>
      <c r="E18" s="178" t="s">
        <v>257</v>
      </c>
      <c r="F18" s="199"/>
    </row>
    <row r="19" spans="1:6" x14ac:dyDescent="0.15">
      <c r="A19" s="181"/>
      <c r="B19" s="197"/>
      <c r="C19" s="198"/>
      <c r="D19" s="198"/>
      <c r="E19" s="181"/>
      <c r="F19" s="199"/>
    </row>
    <row r="20" spans="1:6" x14ac:dyDescent="0.15">
      <c r="A20" s="178">
        <v>451100</v>
      </c>
      <c r="B20" s="197"/>
      <c r="C20" s="198"/>
      <c r="D20" s="198"/>
      <c r="E20" s="178" t="s">
        <v>257</v>
      </c>
      <c r="F20" s="199"/>
    </row>
    <row r="21" spans="1:6" x14ac:dyDescent="0.15">
      <c r="A21" s="181"/>
      <c r="B21" s="197"/>
      <c r="C21" s="198"/>
      <c r="D21" s="198"/>
      <c r="E21" s="181"/>
      <c r="F21" s="199"/>
    </row>
    <row r="22" spans="1:6" x14ac:dyDescent="0.15">
      <c r="A22" s="178">
        <v>451100</v>
      </c>
      <c r="B22" s="179"/>
      <c r="C22" s="180"/>
      <c r="D22" s="180"/>
      <c r="E22" s="178" t="s">
        <v>257</v>
      </c>
      <c r="F22" s="165"/>
    </row>
    <row r="23" spans="1:6" x14ac:dyDescent="0.15">
      <c r="A23" s="181"/>
      <c r="B23" s="197"/>
      <c r="C23" s="198"/>
      <c r="D23" s="198"/>
      <c r="E23" s="181"/>
      <c r="F23" s="199"/>
    </row>
    <row r="24" spans="1:6" x14ac:dyDescent="0.15">
      <c r="A24" s="178">
        <v>451100</v>
      </c>
      <c r="B24" s="197"/>
      <c r="C24" s="198"/>
      <c r="D24" s="198"/>
      <c r="E24" s="178" t="s">
        <v>257</v>
      </c>
      <c r="F24" s="199"/>
    </row>
    <row r="25" spans="1:6" x14ac:dyDescent="0.15">
      <c r="A25" s="181"/>
      <c r="B25" s="179"/>
      <c r="C25" s="180"/>
      <c r="D25" s="180"/>
      <c r="E25" s="181"/>
      <c r="F25" s="165"/>
    </row>
    <row r="26" spans="1:6" x14ac:dyDescent="0.15">
      <c r="A26" s="169" t="s">
        <v>66</v>
      </c>
      <c r="B26" s="165"/>
      <c r="C26" s="176">
        <f>SUM(C6:C25)</f>
        <v>0</v>
      </c>
      <c r="D26" s="176"/>
      <c r="E26" s="165"/>
      <c r="F26" s="165"/>
    </row>
    <row r="27" spans="1:6" x14ac:dyDescent="0.15">
      <c r="A27" s="167" t="s">
        <v>229</v>
      </c>
      <c r="B27" s="165"/>
      <c r="C27" s="176">
        <f>+Ventilations!F39</f>
        <v>0</v>
      </c>
      <c r="D27" s="176"/>
      <c r="E27" s="165"/>
      <c r="F27" s="165"/>
    </row>
    <row r="28" spans="1:6" x14ac:dyDescent="0.15">
      <c r="A28" s="169" t="s">
        <v>136</v>
      </c>
      <c r="B28" s="165"/>
      <c r="C28" s="176">
        <f>C26-C27</f>
        <v>0</v>
      </c>
      <c r="D28" s="176"/>
      <c r="E28" s="165"/>
      <c r="F28" s="165"/>
    </row>
    <row r="29" spans="1:6" x14ac:dyDescent="0.15">
      <c r="A29" s="168"/>
      <c r="B29" s="165"/>
      <c r="C29" s="177"/>
      <c r="D29" s="177"/>
      <c r="E29" s="165"/>
      <c r="F29" s="16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9"/>
  <sheetViews>
    <sheetView workbookViewId="0">
      <selection activeCell="C8" sqref="C8"/>
    </sheetView>
  </sheetViews>
  <sheetFormatPr baseColWidth="10" defaultColWidth="11.33203125" defaultRowHeight="13" x14ac:dyDescent="0.15"/>
  <cols>
    <col min="1" max="1" width="10.33203125" bestFit="1" customWidth="1"/>
    <col min="2" max="2" width="48.6640625" customWidth="1"/>
    <col min="3" max="3" width="18.5" customWidth="1"/>
    <col min="4" max="4" width="11.83203125" customWidth="1"/>
  </cols>
  <sheetData>
    <row r="1" spans="1:5" ht="16" x14ac:dyDescent="0.2">
      <c r="A1" s="193" t="s">
        <v>324</v>
      </c>
      <c r="B1" s="193"/>
      <c r="C1" s="177"/>
      <c r="D1" s="169">
        <v>2022</v>
      </c>
      <c r="E1" s="165"/>
    </row>
    <row r="2" spans="1:5" x14ac:dyDescent="0.15">
      <c r="A2" s="165"/>
      <c r="B2" s="165"/>
      <c r="C2" s="177"/>
      <c r="D2" s="165"/>
      <c r="E2" s="165"/>
    </row>
    <row r="3" spans="1:5" x14ac:dyDescent="0.15">
      <c r="A3" s="169" t="s">
        <v>233</v>
      </c>
      <c r="B3" s="167" t="s">
        <v>114</v>
      </c>
      <c r="C3" s="176" t="s">
        <v>235</v>
      </c>
      <c r="D3" s="169" t="s">
        <v>233</v>
      </c>
      <c r="E3" s="165"/>
    </row>
    <row r="4" spans="1:5" x14ac:dyDescent="0.15">
      <c r="A4" s="169" t="s">
        <v>236</v>
      </c>
      <c r="B4" s="165"/>
      <c r="C4" s="177"/>
      <c r="D4" s="169" t="s">
        <v>237</v>
      </c>
      <c r="E4" s="165"/>
    </row>
    <row r="5" spans="1:5" x14ac:dyDescent="0.15">
      <c r="A5" s="166"/>
      <c r="B5" s="165"/>
      <c r="C5" s="177"/>
      <c r="D5" s="165"/>
      <c r="E5" s="165"/>
    </row>
    <row r="6" spans="1:5" x14ac:dyDescent="0.15">
      <c r="A6" s="178">
        <v>463200</v>
      </c>
      <c r="B6" s="179"/>
      <c r="C6" s="180"/>
      <c r="D6" s="178">
        <v>463200</v>
      </c>
      <c r="E6" s="165"/>
    </row>
    <row r="7" spans="1:5" x14ac:dyDescent="0.15">
      <c r="A7" s="181"/>
      <c r="B7" s="179"/>
      <c r="C7" s="180"/>
      <c r="D7" s="181"/>
      <c r="E7" s="165"/>
    </row>
    <row r="8" spans="1:5" x14ac:dyDescent="0.15">
      <c r="A8" s="178">
        <v>463200</v>
      </c>
      <c r="B8" s="179"/>
      <c r="C8" s="180"/>
      <c r="D8" s="178">
        <v>463200</v>
      </c>
      <c r="E8" s="165"/>
    </row>
    <row r="9" spans="1:5" x14ac:dyDescent="0.15">
      <c r="A9" s="181"/>
      <c r="B9" s="179"/>
      <c r="C9" s="180"/>
      <c r="D9" s="181"/>
      <c r="E9" s="165"/>
    </row>
    <row r="10" spans="1:5" x14ac:dyDescent="0.15">
      <c r="A10" s="178">
        <v>463400</v>
      </c>
      <c r="B10" s="179"/>
      <c r="C10" s="180"/>
      <c r="D10" s="178">
        <v>463400</v>
      </c>
      <c r="E10" s="165"/>
    </row>
    <row r="11" spans="1:5" x14ac:dyDescent="0.15">
      <c r="A11" s="181"/>
      <c r="B11" s="179"/>
      <c r="C11" s="180"/>
      <c r="D11" s="181"/>
      <c r="E11" s="165"/>
    </row>
    <row r="12" spans="1:5" x14ac:dyDescent="0.15">
      <c r="A12" s="178">
        <v>463400</v>
      </c>
      <c r="B12" s="197"/>
      <c r="C12" s="198"/>
      <c r="D12" s="178">
        <v>463400</v>
      </c>
      <c r="E12" s="199"/>
    </row>
    <row r="13" spans="1:5" x14ac:dyDescent="0.15">
      <c r="A13" s="181"/>
      <c r="B13" s="179"/>
      <c r="C13" s="180"/>
      <c r="D13" s="181"/>
      <c r="E13" s="165"/>
    </row>
    <row r="14" spans="1:5" x14ac:dyDescent="0.15">
      <c r="A14" s="178">
        <v>463500</v>
      </c>
      <c r="B14" s="197"/>
      <c r="C14" s="198"/>
      <c r="D14" s="178">
        <v>463500</v>
      </c>
      <c r="E14" s="199"/>
    </row>
    <row r="15" spans="1:5" x14ac:dyDescent="0.15">
      <c r="A15" s="200"/>
      <c r="B15" s="197"/>
      <c r="C15" s="198"/>
      <c r="D15" s="200"/>
      <c r="E15" s="199"/>
    </row>
    <row r="16" spans="1:5" x14ac:dyDescent="0.15">
      <c r="A16" s="178">
        <v>463500</v>
      </c>
      <c r="B16" s="197"/>
      <c r="C16" s="198"/>
      <c r="D16" s="178">
        <v>463500</v>
      </c>
      <c r="E16" s="199"/>
    </row>
    <row r="17" spans="1:5" x14ac:dyDescent="0.15">
      <c r="A17" s="200"/>
      <c r="B17" s="197"/>
      <c r="C17" s="198"/>
      <c r="D17" s="200"/>
      <c r="E17" s="199"/>
    </row>
    <row r="18" spans="1:5" x14ac:dyDescent="0.15">
      <c r="A18" s="178">
        <v>467000</v>
      </c>
      <c r="B18" s="197"/>
      <c r="C18" s="198"/>
      <c r="D18" s="178">
        <v>467000</v>
      </c>
      <c r="E18" s="199"/>
    </row>
    <row r="19" spans="1:5" x14ac:dyDescent="0.15">
      <c r="A19" s="178"/>
      <c r="B19" s="197"/>
      <c r="C19" s="198"/>
      <c r="D19" s="178"/>
      <c r="E19" s="199"/>
    </row>
    <row r="20" spans="1:5" x14ac:dyDescent="0.15">
      <c r="A20" s="178">
        <v>467000</v>
      </c>
      <c r="B20" s="197"/>
      <c r="C20" s="198"/>
      <c r="D20" s="178">
        <v>467000</v>
      </c>
      <c r="E20" s="199"/>
    </row>
    <row r="21" spans="1:5" x14ac:dyDescent="0.15">
      <c r="A21" s="178"/>
      <c r="B21" s="197"/>
      <c r="C21" s="198"/>
      <c r="D21" s="178"/>
      <c r="E21" s="199"/>
    </row>
    <row r="22" spans="1:5" x14ac:dyDescent="0.15">
      <c r="A22" s="178">
        <v>467000</v>
      </c>
      <c r="B22" s="179"/>
      <c r="C22" s="180"/>
      <c r="D22" s="178">
        <v>467000</v>
      </c>
      <c r="E22" s="165"/>
    </row>
    <row r="23" spans="1:5" x14ac:dyDescent="0.15">
      <c r="A23" s="178"/>
      <c r="B23" s="197"/>
      <c r="C23" s="198"/>
      <c r="D23" s="178"/>
      <c r="E23" s="199"/>
    </row>
    <row r="24" spans="1:5" x14ac:dyDescent="0.15">
      <c r="A24" s="178">
        <v>467000</v>
      </c>
      <c r="B24" s="197"/>
      <c r="C24" s="198"/>
      <c r="D24" s="178">
        <v>467000</v>
      </c>
      <c r="E24" s="199"/>
    </row>
    <row r="25" spans="1:5" x14ac:dyDescent="0.15">
      <c r="A25" s="181"/>
      <c r="B25" s="179"/>
      <c r="C25" s="180"/>
      <c r="D25" s="180"/>
      <c r="E25" s="165"/>
    </row>
    <row r="26" spans="1:5" x14ac:dyDescent="0.15">
      <c r="A26" s="169" t="s">
        <v>66</v>
      </c>
      <c r="B26" s="165"/>
      <c r="C26" s="176">
        <f>SUM(C6:C25)</f>
        <v>0</v>
      </c>
      <c r="D26" s="165"/>
      <c r="E26" s="165"/>
    </row>
    <row r="27" spans="1:5" x14ac:dyDescent="0.15">
      <c r="A27" s="167" t="s">
        <v>229</v>
      </c>
      <c r="B27" s="165"/>
      <c r="C27" s="176">
        <f>+Ventilations!F41+Ventilations!F42+Ventilations!F43+Ventilations!F44</f>
        <v>0</v>
      </c>
      <c r="D27" s="165"/>
      <c r="E27" s="165"/>
    </row>
    <row r="28" spans="1:5" x14ac:dyDescent="0.15">
      <c r="A28" s="169" t="s">
        <v>136</v>
      </c>
      <c r="B28" s="165"/>
      <c r="C28" s="176">
        <f>C26-C27</f>
        <v>0</v>
      </c>
      <c r="D28" s="165"/>
      <c r="E28" s="165"/>
    </row>
    <row r="29" spans="1:5" x14ac:dyDescent="0.15">
      <c r="A29" s="168"/>
      <c r="B29" s="165"/>
      <c r="C29" s="177"/>
      <c r="D29" s="165"/>
      <c r="E29" s="16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340481D6F5DC4E8D7AA20BDC6997E8" ma:contentTypeVersion="16" ma:contentTypeDescription="Crée un document." ma:contentTypeScope="" ma:versionID="842472c36182edea3013392171224f1b">
  <xsd:schema xmlns:xsd="http://www.w3.org/2001/XMLSchema" xmlns:xs="http://www.w3.org/2001/XMLSchema" xmlns:p="http://schemas.microsoft.com/office/2006/metadata/properties" xmlns:ns2="b50ac581-5b9c-42f3-995e-f403b2022bd8" xmlns:ns3="e239d78c-e930-4e19-80bd-f4b9c274a7b8" targetNamespace="http://schemas.microsoft.com/office/2006/metadata/properties" ma:root="true" ma:fieldsID="9ab9ffe16cb1898da95f630b23df89e4" ns2:_="" ns3:_="">
    <xsd:import namespace="b50ac581-5b9c-42f3-995e-f403b2022bd8"/>
    <xsd:import namespace="e239d78c-e930-4e19-80bd-f4b9c274a7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ac581-5b9c-42f3-995e-f403b2022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0999ce18-071b-4617-993b-4a1e2bf008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9d78c-e930-4e19-80bd-f4b9c274a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1969b8-59b7-4dcb-8871-1f89bf548977}" ma:internalName="TaxCatchAll" ma:showField="CatchAllData" ma:web="e239d78c-e930-4e19-80bd-f4b9c274a7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0ac581-5b9c-42f3-995e-f403b2022bd8">
      <Terms xmlns="http://schemas.microsoft.com/office/infopath/2007/PartnerControls"/>
    </lcf76f155ced4ddcb4097134ff3c332f>
    <TaxCatchAll xmlns="e239d78c-e930-4e19-80bd-f4b9c274a7b8" xsi:nil="true"/>
  </documentManagement>
</p:properties>
</file>

<file path=customXml/itemProps1.xml><?xml version="1.0" encoding="utf-8"?>
<ds:datastoreItem xmlns:ds="http://schemas.openxmlformats.org/officeDocument/2006/customXml" ds:itemID="{A2CA37B0-1984-4EA3-A6B6-77A2A6F22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29F618-FBF2-4697-A5C3-7D3522EBC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0ac581-5b9c-42f3-995e-f403b2022bd8"/>
    <ds:schemaRef ds:uri="e239d78c-e930-4e19-80bd-f4b9c274a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C89E3-10C9-44B4-BB03-FC16E6AC217D}">
  <ds:schemaRefs>
    <ds:schemaRef ds:uri="http://schemas.microsoft.com/office/2006/metadata/properties"/>
    <ds:schemaRef ds:uri="http://schemas.microsoft.com/office/infopath/2007/PartnerControls"/>
    <ds:schemaRef ds:uri="b50ac581-5b9c-42f3-995e-f403b2022bd8"/>
    <ds:schemaRef ds:uri="e239d78c-e930-4e19-80bd-f4b9c274a7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Fichier de contrôle TCT </vt:lpstr>
      <vt:lpstr>Plan de comptes</vt:lpstr>
      <vt:lpstr>Notes</vt:lpstr>
      <vt:lpstr>Ventilations</vt:lpstr>
      <vt:lpstr>Détail ressources sans reçu  </vt:lpstr>
      <vt:lpstr>Détail prest. services candidat</vt:lpstr>
      <vt:lpstr>Détail produits activités annex</vt:lpstr>
      <vt:lpstr>Détail rembrsts prêts candidats</vt:lpstr>
      <vt:lpstr>Détail encaissmts à régulariser</vt:lpstr>
      <vt:lpstr>Détail autres encaissements </vt:lpstr>
      <vt:lpstr>Détail transferts de charges</vt:lpstr>
      <vt:lpstr>Détail autres dépenses</vt:lpstr>
    </vt:vector>
  </TitlesOfParts>
  <Manager/>
  <Company>FNP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CNCCFP</dc:creator>
  <cp:keywords/>
  <dc:description/>
  <cp:lastModifiedBy>Charles Pauthe</cp:lastModifiedBy>
  <cp:revision/>
  <cp:lastPrinted>2022-12-24T09:00:10Z</cp:lastPrinted>
  <dcterms:created xsi:type="dcterms:W3CDTF">2008-12-10T13:52:04Z</dcterms:created>
  <dcterms:modified xsi:type="dcterms:W3CDTF">2023-01-04T08:32:54Z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0x010100D5340481D6F5DC4E8D7AA20BDC6997E8</vt:lpwstr>
  </property>
  <property fmtid="{D5CDD505-2E9C-101B-9397-08002B2CF9AE}" pid="3" name="MediaServiceImageTags">
    <vt:lpwstr/>
  </property>
</Properties>
</file>